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Z:\Official Documents\Published versions\"/>
    </mc:Choice>
  </mc:AlternateContent>
  <xr:revisionPtr revIDLastSave="0" documentId="13_ncr:1_{D3903378-6D32-40D5-B623-E0A9246E040E}" xr6:coauthVersionLast="36" xr6:coauthVersionMax="36" xr10:uidLastSave="{00000000-0000-0000-0000-000000000000}"/>
  <workbookProtection workbookAlgorithmName="SHA-512" workbookHashValue="LA6deJZxRLKTmy0Fp1S+wb18S/ScuUARwVuSlzlvSP29Bp7RjA5Dir3EAEiZGtuCeeU51rAbMeChJtue9VPKhQ==" workbookSaltValue="uDCmgRimCTwZ59iPPNIjtg==" workbookSpinCount="100000" lockStructure="1"/>
  <bookViews>
    <workbookView xWindow="0" yWindow="0" windowWidth="19248" windowHeight="7248" xr2:uid="{00000000-000D-0000-FFFF-FFFF00000000}"/>
  </bookViews>
  <sheets>
    <sheet name="Readme" sheetId="7" r:id="rId1"/>
    <sheet name="Points_Catalogue" sheetId="19" r:id="rId2"/>
    <sheet name="Training" sheetId="6" r:id="rId3"/>
    <sheet name="Publications" sheetId="8" r:id="rId4"/>
    <sheet name="Networking_Communications" sheetId="16" r:id="rId5"/>
    <sheet name="CommunityService" sheetId="10" r:id="rId6"/>
    <sheet name="Activity_Report" sheetId="2" r:id="rId7"/>
    <sheet name="Print_Form" sheetId="18" r:id="rId8"/>
    <sheet name="Corrections" sheetId="20" state="hidden" r:id="rId9"/>
    <sheet name="Dropdown_lists" sheetId="3" state="hidden" r:id="rId10"/>
    <sheet name="CollectionForm" sheetId="14" state="hidden" r:id="rId11"/>
    <sheet name="ExportForm" sheetId="15" state="hidden" r:id="rId12"/>
    <sheet name="ExportForm_readme" sheetId="13" state="hidden" r:id="rId13"/>
  </sheets>
  <definedNames>
    <definedName name="_xlnm.Print_Titles" localSheetId="6">Activity_Report!$1:$10</definedName>
    <definedName name="_xlnm.Print_Titles" localSheetId="4">Networking_Communications!$1:$10</definedName>
    <definedName name="_xlnm.Print_Titles" localSheetId="7">Print_Form!$10:$11</definedName>
  </definedNames>
  <calcPr calcId="191029"/>
</workbook>
</file>

<file path=xl/calcChain.xml><?xml version="1.0" encoding="utf-8"?>
<calcChain xmlns="http://schemas.openxmlformats.org/spreadsheetml/2006/main">
  <c r="F34" i="14" l="1"/>
  <c r="F33" i="14"/>
  <c r="G10" i="14"/>
  <c r="D10" i="14"/>
  <c r="A11" i="14"/>
  <c r="B11" i="14"/>
  <c r="C11" i="14"/>
  <c r="G11" i="14" s="1"/>
  <c r="F11" i="14"/>
  <c r="A12" i="14"/>
  <c r="B12" i="14"/>
  <c r="C12" i="14"/>
  <c r="G12" i="14" s="1"/>
  <c r="F12" i="14"/>
  <c r="G26" i="14"/>
  <c r="G27" i="14"/>
  <c r="G28" i="14"/>
  <c r="G29" i="14"/>
  <c r="G30" i="14"/>
  <c r="G31" i="14"/>
  <c r="G32" i="14"/>
  <c r="G33" i="14"/>
  <c r="G34" i="14"/>
  <c r="G25" i="14"/>
  <c r="G18" i="14"/>
  <c r="G19" i="14"/>
  <c r="G20" i="14"/>
  <c r="G21" i="14"/>
  <c r="G22" i="14"/>
  <c r="G23" i="14"/>
  <c r="G24" i="14"/>
  <c r="G17" i="14"/>
  <c r="G16" i="14"/>
  <c r="B16" i="14" l="1"/>
  <c r="K46" i="18"/>
  <c r="K45" i="18"/>
  <c r="K44" i="18"/>
  <c r="K43" i="18"/>
  <c r="K42" i="18"/>
  <c r="K41" i="18"/>
  <c r="K40" i="18"/>
  <c r="K39" i="18"/>
  <c r="K37" i="18"/>
  <c r="K36" i="18"/>
  <c r="K35" i="18"/>
  <c r="K34" i="18"/>
  <c r="K33" i="18"/>
  <c r="K32" i="18"/>
  <c r="K31" i="18"/>
  <c r="K30" i="18"/>
  <c r="K29" i="18"/>
  <c r="K45" i="2"/>
  <c r="K44" i="2"/>
  <c r="K43" i="2"/>
  <c r="K42" i="2"/>
  <c r="K41" i="2"/>
  <c r="K40" i="2"/>
  <c r="K39" i="2"/>
  <c r="K38" i="2"/>
  <c r="K36" i="2"/>
  <c r="K35" i="2"/>
  <c r="K34" i="2"/>
  <c r="K33" i="2"/>
  <c r="K32" i="2"/>
  <c r="K31" i="2"/>
  <c r="K30" i="2"/>
  <c r="K29" i="2"/>
  <c r="K28" i="2"/>
  <c r="H23" i="8"/>
  <c r="H22" i="8"/>
  <c r="H21" i="8"/>
  <c r="H13" i="8"/>
  <c r="H12" i="8"/>
  <c r="H11" i="8"/>
  <c r="L25" i="16"/>
  <c r="L26" i="16"/>
  <c r="L24" i="16"/>
  <c r="L13" i="16"/>
  <c r="L14" i="16"/>
  <c r="L15" i="16"/>
  <c r="L16" i="16"/>
  <c r="L17" i="16"/>
  <c r="L18" i="16"/>
  <c r="M26" i="16"/>
  <c r="M25" i="16"/>
  <c r="J12" i="8"/>
  <c r="J13" i="8"/>
  <c r="J11" i="8"/>
  <c r="J22" i="8"/>
  <c r="J23" i="8"/>
  <c r="J21" i="8"/>
  <c r="N13" i="6"/>
  <c r="N14" i="6"/>
  <c r="N15" i="6"/>
  <c r="N16" i="6"/>
  <c r="N17" i="6"/>
  <c r="N18" i="6"/>
  <c r="N19" i="6"/>
  <c r="N12" i="6"/>
  <c r="M28" i="10"/>
  <c r="K28" i="10"/>
  <c r="I28" i="10"/>
  <c r="J28" i="10"/>
  <c r="C33" i="14"/>
  <c r="C9" i="18"/>
  <c r="L8" i="18"/>
  <c r="A34" i="14"/>
  <c r="A33" i="14"/>
  <c r="I29" i="10"/>
  <c r="J29" i="10"/>
  <c r="B34" i="14"/>
  <c r="B33" i="14"/>
  <c r="M29" i="10"/>
  <c r="K29" i="10"/>
  <c r="C34" i="14"/>
  <c r="A46" i="2"/>
  <c r="J46" i="2"/>
  <c r="K46" i="2"/>
  <c r="K47" i="18"/>
  <c r="A47" i="2"/>
  <c r="K47" i="2"/>
  <c r="K48" i="18"/>
  <c r="M46" i="2"/>
  <c r="G46" i="2"/>
  <c r="H46" i="2"/>
  <c r="B46" i="2"/>
  <c r="C46" i="2"/>
  <c r="A47" i="18"/>
  <c r="A48" i="18"/>
  <c r="C54" i="18"/>
  <c r="C53" i="18"/>
  <c r="C52" i="18"/>
  <c r="C51" i="18"/>
  <c r="C50" i="18"/>
  <c r="B54" i="18"/>
  <c r="B53" i="18"/>
  <c r="B52" i="18"/>
  <c r="B51" i="18"/>
  <c r="B50" i="18"/>
  <c r="A3" i="14"/>
  <c r="A4" i="14"/>
  <c r="A5" i="14"/>
  <c r="A6" i="14"/>
  <c r="A7" i="14"/>
  <c r="A8" i="14"/>
  <c r="A9" i="14"/>
  <c r="A10" i="14"/>
  <c r="A13" i="14"/>
  <c r="A14" i="14"/>
  <c r="A15" i="14"/>
  <c r="A16" i="14"/>
  <c r="A17" i="14"/>
  <c r="A18" i="14"/>
  <c r="A19" i="14"/>
  <c r="A20" i="14"/>
  <c r="A21" i="14"/>
  <c r="A22" i="14"/>
  <c r="A23" i="14"/>
  <c r="A24" i="14"/>
  <c r="A25" i="14"/>
  <c r="A26" i="14"/>
  <c r="A27" i="14"/>
  <c r="A28" i="14"/>
  <c r="A29" i="14"/>
  <c r="A30" i="14"/>
  <c r="A31" i="14"/>
  <c r="A32" i="14"/>
  <c r="A2" i="14"/>
  <c r="H47" i="2"/>
  <c r="D34" i="14"/>
  <c r="J47" i="2"/>
  <c r="B47" i="2"/>
  <c r="C47" i="2"/>
  <c r="M47" i="2"/>
  <c r="G47" i="2"/>
  <c r="I48" i="18"/>
  <c r="H48" i="18"/>
  <c r="G48" i="18"/>
  <c r="I47" i="18"/>
  <c r="H47" i="18"/>
  <c r="G47" i="18"/>
  <c r="B48" i="18"/>
  <c r="C48" i="18"/>
  <c r="C47" i="18"/>
  <c r="B47" i="18"/>
  <c r="L47" i="18"/>
  <c r="D33" i="14"/>
  <c r="L48" i="18"/>
  <c r="R12" i="6"/>
  <c r="Q12" i="6"/>
  <c r="F24" i="14"/>
  <c r="F23" i="14"/>
  <c r="M23" i="10"/>
  <c r="F32" i="14"/>
  <c r="K23" i="10"/>
  <c r="I23" i="10"/>
  <c r="M22" i="10"/>
  <c r="F31" i="14"/>
  <c r="K22" i="10"/>
  <c r="I22" i="10"/>
  <c r="M21" i="10"/>
  <c r="F30" i="14"/>
  <c r="K21" i="10"/>
  <c r="I21" i="10"/>
  <c r="M20" i="10"/>
  <c r="F29" i="14"/>
  <c r="I20" i="10"/>
  <c r="K20" i="10"/>
  <c r="K15" i="10"/>
  <c r="I15" i="10"/>
  <c r="K14" i="10"/>
  <c r="I14" i="10"/>
  <c r="K13" i="10"/>
  <c r="I13" i="10"/>
  <c r="K12" i="10"/>
  <c r="I12" i="10"/>
  <c r="C32" i="14"/>
  <c r="C31" i="14"/>
  <c r="C30" i="14"/>
  <c r="C29" i="14"/>
  <c r="C28" i="14"/>
  <c r="C27" i="14"/>
  <c r="C26" i="14"/>
  <c r="C25" i="14"/>
  <c r="M14" i="10"/>
  <c r="F27" i="14"/>
  <c r="J14" i="10"/>
  <c r="B27" i="14"/>
  <c r="L15" i="10"/>
  <c r="J15" i="10"/>
  <c r="B28" i="14"/>
  <c r="M13" i="10"/>
  <c r="F26" i="14"/>
  <c r="J13" i="10"/>
  <c r="B26" i="14"/>
  <c r="J12" i="10"/>
  <c r="B25" i="14"/>
  <c r="J22" i="10"/>
  <c r="B31" i="14"/>
  <c r="J20" i="10"/>
  <c r="B29" i="14"/>
  <c r="J23" i="10"/>
  <c r="B32" i="14"/>
  <c r="J21" i="10"/>
  <c r="B30" i="14"/>
  <c r="A40" i="2"/>
  <c r="J40" i="2"/>
  <c r="M15" i="10"/>
  <c r="F28" i="14"/>
  <c r="L14" i="10"/>
  <c r="L13" i="10"/>
  <c r="M12" i="10"/>
  <c r="F25" i="14"/>
  <c r="L12" i="10"/>
  <c r="B23" i="14"/>
  <c r="B24" i="14"/>
  <c r="B22" i="14"/>
  <c r="M24" i="16"/>
  <c r="F22" i="14"/>
  <c r="K26" i="16"/>
  <c r="K25" i="16"/>
  <c r="K24" i="16"/>
  <c r="K18" i="16"/>
  <c r="C21" i="14"/>
  <c r="I18" i="16"/>
  <c r="K17" i="16"/>
  <c r="C20" i="14"/>
  <c r="I17" i="16"/>
  <c r="K16" i="16"/>
  <c r="I16" i="16"/>
  <c r="K15" i="16"/>
  <c r="I15" i="16"/>
  <c r="K14" i="16"/>
  <c r="I14" i="16"/>
  <c r="I13" i="16"/>
  <c r="K13" i="16"/>
  <c r="A41" i="18"/>
  <c r="I41" i="18"/>
  <c r="A39" i="2"/>
  <c r="J39" i="2"/>
  <c r="A45" i="2"/>
  <c r="A46" i="18"/>
  <c r="A44" i="2"/>
  <c r="J44" i="2"/>
  <c r="A45" i="18"/>
  <c r="A43" i="2"/>
  <c r="J43" i="2"/>
  <c r="A44" i="18"/>
  <c r="A42" i="2"/>
  <c r="A43" i="18"/>
  <c r="A41" i="2"/>
  <c r="A42" i="18"/>
  <c r="B41" i="18"/>
  <c r="C41" i="18"/>
  <c r="G41" i="18"/>
  <c r="L41" i="18"/>
  <c r="A40" i="18"/>
  <c r="A38" i="2"/>
  <c r="J38" i="2"/>
  <c r="A39" i="18"/>
  <c r="C19" i="14"/>
  <c r="C18" i="14"/>
  <c r="C17" i="14"/>
  <c r="C16" i="14"/>
  <c r="A28" i="2"/>
  <c r="J28" i="2"/>
  <c r="M18" i="16"/>
  <c r="F21" i="14"/>
  <c r="J18" i="16"/>
  <c r="B21" i="14"/>
  <c r="C22" i="14"/>
  <c r="C24" i="14"/>
  <c r="C23" i="14"/>
  <c r="J13" i="16"/>
  <c r="M14" i="16"/>
  <c r="F17" i="14"/>
  <c r="J14" i="16"/>
  <c r="B17" i="14"/>
  <c r="J15" i="16"/>
  <c r="B18" i="14"/>
  <c r="M16" i="16"/>
  <c r="F19" i="14"/>
  <c r="J16" i="16"/>
  <c r="B19" i="14"/>
  <c r="J17" i="16"/>
  <c r="B20" i="14"/>
  <c r="G43" i="2"/>
  <c r="H43" i="2"/>
  <c r="H44" i="18"/>
  <c r="C45" i="2"/>
  <c r="G45" i="2"/>
  <c r="H45" i="2"/>
  <c r="H46" i="18"/>
  <c r="B40" i="2"/>
  <c r="G40" i="2"/>
  <c r="G39" i="2"/>
  <c r="B44" i="2"/>
  <c r="G44" i="2"/>
  <c r="H44" i="2"/>
  <c r="H45" i="18"/>
  <c r="B43" i="2"/>
  <c r="C44" i="2"/>
  <c r="A33" i="18"/>
  <c r="A34" i="18"/>
  <c r="B39" i="2"/>
  <c r="C40" i="2"/>
  <c r="A33" i="2"/>
  <c r="J33" i="2"/>
  <c r="A32" i="2"/>
  <c r="J32" i="2"/>
  <c r="M15" i="16"/>
  <c r="F18" i="14"/>
  <c r="M17" i="16"/>
  <c r="F20" i="14"/>
  <c r="M13" i="16"/>
  <c r="F16" i="14"/>
  <c r="A29" i="2"/>
  <c r="J29" i="2"/>
  <c r="C43" i="2"/>
  <c r="B42" i="2"/>
  <c r="J42" i="2"/>
  <c r="C41" i="2"/>
  <c r="J41" i="2"/>
  <c r="J45" i="2"/>
  <c r="B45" i="2"/>
  <c r="G42" i="2"/>
  <c r="G38" i="2"/>
  <c r="B38" i="2"/>
  <c r="C38" i="2"/>
  <c r="C39" i="2"/>
  <c r="I46" i="18"/>
  <c r="B46" i="18"/>
  <c r="C46" i="18"/>
  <c r="G46" i="18"/>
  <c r="L46" i="18"/>
  <c r="I45" i="18"/>
  <c r="C45" i="18"/>
  <c r="L45" i="18"/>
  <c r="G45" i="18"/>
  <c r="B45" i="18"/>
  <c r="L44" i="18"/>
  <c r="C44" i="18"/>
  <c r="I44" i="18"/>
  <c r="B44" i="18"/>
  <c r="G44" i="18"/>
  <c r="I43" i="18"/>
  <c r="C43" i="18"/>
  <c r="L43" i="18"/>
  <c r="B43" i="18"/>
  <c r="G43" i="18"/>
  <c r="C42" i="2"/>
  <c r="B41" i="2"/>
  <c r="G41" i="2"/>
  <c r="G42" i="18"/>
  <c r="I42" i="18"/>
  <c r="B42" i="18"/>
  <c r="C42" i="18"/>
  <c r="L42" i="18"/>
  <c r="I40" i="18"/>
  <c r="G40" i="18"/>
  <c r="L40" i="18"/>
  <c r="B40" i="18"/>
  <c r="C40" i="18"/>
  <c r="G39" i="18"/>
  <c r="L39" i="18"/>
  <c r="B39" i="18"/>
  <c r="I39" i="18"/>
  <c r="C39" i="18"/>
  <c r="A37" i="18"/>
  <c r="I37" i="18"/>
  <c r="A35" i="2"/>
  <c r="J35" i="2"/>
  <c r="A35" i="18"/>
  <c r="G35" i="18"/>
  <c r="I34" i="18"/>
  <c r="A31" i="2"/>
  <c r="J31" i="2"/>
  <c r="A32" i="18"/>
  <c r="A31" i="18"/>
  <c r="C31" i="18"/>
  <c r="A30" i="2"/>
  <c r="J30" i="2"/>
  <c r="A30" i="18"/>
  <c r="A29" i="18"/>
  <c r="C29" i="2"/>
  <c r="B35" i="18"/>
  <c r="C35" i="18"/>
  <c r="A34" i="2"/>
  <c r="B34" i="2"/>
  <c r="A36" i="18"/>
  <c r="A36" i="2"/>
  <c r="G28" i="2"/>
  <c r="H28" i="2"/>
  <c r="H29" i="18"/>
  <c r="B32" i="2"/>
  <c r="I33" i="18"/>
  <c r="C29" i="18"/>
  <c r="G32" i="2"/>
  <c r="G33" i="2"/>
  <c r="H33" i="2"/>
  <c r="H34" i="18"/>
  <c r="G29" i="2"/>
  <c r="D31" i="14"/>
  <c r="D32" i="14"/>
  <c r="D30" i="14"/>
  <c r="B29" i="2"/>
  <c r="H42" i="2"/>
  <c r="H43" i="18"/>
  <c r="H39" i="2"/>
  <c r="H40" i="18"/>
  <c r="H41" i="2"/>
  <c r="H42" i="18"/>
  <c r="H38" i="2"/>
  <c r="H39" i="18"/>
  <c r="H40" i="2"/>
  <c r="H41" i="18"/>
  <c r="G33" i="18"/>
  <c r="L33" i="18"/>
  <c r="B33" i="18"/>
  <c r="C33" i="18"/>
  <c r="C34" i="18"/>
  <c r="L34" i="18"/>
  <c r="G34" i="18"/>
  <c r="B34" i="18"/>
  <c r="C30" i="2"/>
  <c r="B33" i="2"/>
  <c r="C32" i="2"/>
  <c r="C28" i="2"/>
  <c r="C33" i="2"/>
  <c r="B28" i="2"/>
  <c r="B31" i="2"/>
  <c r="Q13" i="6"/>
  <c r="Q14" i="6"/>
  <c r="Q15" i="6"/>
  <c r="Q16" i="6"/>
  <c r="Q17" i="6"/>
  <c r="Q18" i="6"/>
  <c r="Q19" i="6"/>
  <c r="L37" i="18"/>
  <c r="C34" i="2"/>
  <c r="J34" i="2"/>
  <c r="B37" i="18"/>
  <c r="G30" i="2"/>
  <c r="J36" i="2"/>
  <c r="L35" i="18"/>
  <c r="G34" i="2"/>
  <c r="H34" i="2"/>
  <c r="H35" i="18"/>
  <c r="I35" i="18"/>
  <c r="B36" i="2"/>
  <c r="C36" i="2"/>
  <c r="G31" i="2"/>
  <c r="H31" i="2"/>
  <c r="H32" i="18"/>
  <c r="C31" i="2"/>
  <c r="G37" i="18"/>
  <c r="C37" i="18"/>
  <c r="B35" i="2"/>
  <c r="C35" i="2"/>
  <c r="G35" i="2"/>
  <c r="H35" i="2"/>
  <c r="H36" i="18"/>
  <c r="I32" i="18"/>
  <c r="B32" i="18"/>
  <c r="L32" i="18"/>
  <c r="G32" i="18"/>
  <c r="C32" i="18"/>
  <c r="B30" i="2"/>
  <c r="I31" i="18"/>
  <c r="L31" i="18"/>
  <c r="B31" i="18"/>
  <c r="G31" i="18"/>
  <c r="I30" i="18"/>
  <c r="L30" i="18"/>
  <c r="C30" i="18"/>
  <c r="G30" i="18"/>
  <c r="B30" i="18"/>
  <c r="L29" i="18"/>
  <c r="I29" i="18"/>
  <c r="B29" i="18"/>
  <c r="G29" i="18"/>
  <c r="G36" i="2"/>
  <c r="H36" i="2"/>
  <c r="H37" i="18"/>
  <c r="L36" i="18"/>
  <c r="I36" i="18"/>
  <c r="G36" i="18"/>
  <c r="B36" i="18"/>
  <c r="C36" i="18"/>
  <c r="H32" i="2"/>
  <c r="H33" i="18"/>
  <c r="H29" i="2"/>
  <c r="H30" i="18"/>
  <c r="H30" i="2"/>
  <c r="H31" i="18"/>
  <c r="D21" i="14"/>
  <c r="D26" i="14"/>
  <c r="D29" i="14"/>
  <c r="D27" i="14"/>
  <c r="D25" i="14"/>
  <c r="D28" i="14"/>
  <c r="R19" i="6"/>
  <c r="R18" i="6"/>
  <c r="R17" i="6"/>
  <c r="R16" i="6"/>
  <c r="R15" i="6"/>
  <c r="R14" i="6"/>
  <c r="R13" i="6"/>
  <c r="P13" i="6"/>
  <c r="C3" i="14"/>
  <c r="P14" i="6"/>
  <c r="C4" i="14"/>
  <c r="P15" i="6"/>
  <c r="C5" i="14"/>
  <c r="P16" i="6"/>
  <c r="C6" i="14"/>
  <c r="P17" i="6"/>
  <c r="C7" i="14"/>
  <c r="P18" i="6"/>
  <c r="C8" i="14"/>
  <c r="P19" i="6"/>
  <c r="C9" i="14"/>
  <c r="P12" i="6"/>
  <c r="C2" i="14"/>
  <c r="M19" i="6"/>
  <c r="O19" i="6"/>
  <c r="M18" i="6"/>
  <c r="O18" i="6"/>
  <c r="M17" i="6"/>
  <c r="O17" i="6"/>
  <c r="M16" i="6"/>
  <c r="O16" i="6"/>
  <c r="M15" i="6"/>
  <c r="O15" i="6"/>
  <c r="M14" i="6"/>
  <c r="O14" i="6"/>
  <c r="M13" i="6"/>
  <c r="O13" i="6"/>
  <c r="E15" i="3"/>
  <c r="E16" i="3"/>
  <c r="E17" i="3"/>
  <c r="E4" i="3"/>
  <c r="E5" i="3"/>
  <c r="E6" i="3"/>
  <c r="E7" i="3"/>
  <c r="E8" i="3"/>
  <c r="E9" i="3"/>
  <c r="E10" i="3"/>
  <c r="E11" i="3"/>
  <c r="E12" i="3"/>
  <c r="E13" i="3"/>
  <c r="E14" i="3"/>
  <c r="E3" i="3"/>
  <c r="M12" i="6"/>
  <c r="O12" i="6"/>
  <c r="K23" i="8"/>
  <c r="I23" i="8"/>
  <c r="C15" i="14"/>
  <c r="K22" i="8"/>
  <c r="I22" i="8"/>
  <c r="C14" i="14"/>
  <c r="K21" i="8"/>
  <c r="I21" i="8"/>
  <c r="C13" i="14"/>
  <c r="K13" i="8"/>
  <c r="I13" i="8"/>
  <c r="K12" i="8"/>
  <c r="I12" i="8"/>
  <c r="K11" i="8"/>
  <c r="I11" i="8"/>
  <c r="C10" i="14"/>
  <c r="D22" i="14"/>
  <c r="D23" i="14"/>
  <c r="D24" i="14"/>
  <c r="D20" i="14"/>
  <c r="D18" i="14"/>
  <c r="D17" i="14"/>
  <c r="D19" i="14"/>
  <c r="D16" i="14"/>
  <c r="A26" i="18"/>
  <c r="A27" i="18"/>
  <c r="I27" i="18"/>
  <c r="A25" i="18"/>
  <c r="A25" i="2"/>
  <c r="K25" i="2"/>
  <c r="K26" i="18"/>
  <c r="F14" i="14"/>
  <c r="A26" i="2"/>
  <c r="K26" i="2"/>
  <c r="K27" i="18"/>
  <c r="F15" i="14"/>
  <c r="B15" i="14"/>
  <c r="A24" i="2"/>
  <c r="K24" i="2"/>
  <c r="K25" i="18"/>
  <c r="B14" i="14"/>
  <c r="B10" i="14"/>
  <c r="B2" i="14"/>
  <c r="B3" i="14"/>
  <c r="F3" i="14"/>
  <c r="B4" i="14"/>
  <c r="F4" i="14"/>
  <c r="B5" i="14"/>
  <c r="F5" i="14"/>
  <c r="B6" i="14"/>
  <c r="F6" i="14"/>
  <c r="B7" i="14"/>
  <c r="F7" i="14"/>
  <c r="A12" i="2"/>
  <c r="B8" i="14"/>
  <c r="F8" i="14"/>
  <c r="F2" i="14"/>
  <c r="B9" i="14"/>
  <c r="F9" i="14"/>
  <c r="F10" i="14"/>
  <c r="F13" i="14"/>
  <c r="B13" i="14"/>
  <c r="K12" i="2"/>
  <c r="K13" i="18"/>
  <c r="J12" i="2"/>
  <c r="G2" i="14"/>
  <c r="G15" i="14"/>
  <c r="J26" i="2"/>
  <c r="G13" i="14"/>
  <c r="J24" i="2"/>
  <c r="G14" i="14"/>
  <c r="J25" i="2"/>
  <c r="I26" i="18"/>
  <c r="I25" i="18"/>
  <c r="A14" i="18"/>
  <c r="A16" i="18"/>
  <c r="A22" i="18"/>
  <c r="C25" i="18"/>
  <c r="L25" i="18"/>
  <c r="B25" i="18"/>
  <c r="G25" i="18"/>
  <c r="A17" i="18"/>
  <c r="C27" i="18"/>
  <c r="L27" i="18"/>
  <c r="B27" i="18"/>
  <c r="G27" i="18"/>
  <c r="A24" i="18"/>
  <c r="G24" i="18" s="1"/>
  <c r="A15" i="18"/>
  <c r="A20" i="18"/>
  <c r="A19" i="18"/>
  <c r="I19" i="18"/>
  <c r="A23" i="18"/>
  <c r="C23" i="18" s="1"/>
  <c r="G26" i="18"/>
  <c r="L26" i="18"/>
  <c r="C26" i="18"/>
  <c r="B26" i="18"/>
  <c r="A18" i="18"/>
  <c r="I18" i="18"/>
  <c r="A13" i="18"/>
  <c r="C25" i="2"/>
  <c r="G25" i="2"/>
  <c r="H25" i="2"/>
  <c r="H26" i="18"/>
  <c r="B25" i="2"/>
  <c r="G24" i="2"/>
  <c r="B24" i="2"/>
  <c r="G26" i="2"/>
  <c r="H26" i="2"/>
  <c r="H27" i="18"/>
  <c r="B26" i="2"/>
  <c r="C26" i="2"/>
  <c r="C24" i="2"/>
  <c r="A23" i="2"/>
  <c r="B23" i="2" s="1"/>
  <c r="A22" i="2"/>
  <c r="C22" i="2" s="1"/>
  <c r="A21" i="2"/>
  <c r="J21" i="2"/>
  <c r="A13" i="2"/>
  <c r="K13" i="2"/>
  <c r="K14" i="18"/>
  <c r="A14" i="2"/>
  <c r="K14" i="2"/>
  <c r="K15" i="18"/>
  <c r="A19" i="2"/>
  <c r="K19" i="2"/>
  <c r="K20" i="18"/>
  <c r="A16" i="2"/>
  <c r="K16" i="2"/>
  <c r="K17" i="18"/>
  <c r="A15" i="2"/>
  <c r="K15" i="2"/>
  <c r="K16" i="18"/>
  <c r="A18" i="2"/>
  <c r="K18" i="2"/>
  <c r="K19" i="18"/>
  <c r="A17" i="2"/>
  <c r="K17" i="2"/>
  <c r="K18" i="18"/>
  <c r="K21" i="2"/>
  <c r="K22" i="18"/>
  <c r="I13" i="18"/>
  <c r="G9" i="14"/>
  <c r="J19" i="2"/>
  <c r="J13" i="2"/>
  <c r="I14" i="18"/>
  <c r="J22" i="2"/>
  <c r="J14" i="2"/>
  <c r="I15" i="18"/>
  <c r="G8" i="14"/>
  <c r="J18" i="2"/>
  <c r="J23" i="2"/>
  <c r="G7" i="14"/>
  <c r="J17" i="2"/>
  <c r="G5" i="14"/>
  <c r="J15" i="2"/>
  <c r="G6" i="14"/>
  <c r="J16" i="2"/>
  <c r="I20" i="18"/>
  <c r="I17" i="18"/>
  <c r="I16" i="18"/>
  <c r="G21" i="2"/>
  <c r="H21" i="2"/>
  <c r="H22" i="18"/>
  <c r="G17" i="2"/>
  <c r="H17" i="2"/>
  <c r="H18" i="18"/>
  <c r="G13" i="2"/>
  <c r="H13" i="2"/>
  <c r="H14" i="18"/>
  <c r="D15" i="14"/>
  <c r="D14" i="14"/>
  <c r="C15" i="18"/>
  <c r="L15" i="18"/>
  <c r="B15" i="18"/>
  <c r="G15" i="18"/>
  <c r="G22" i="18"/>
  <c r="L22" i="18"/>
  <c r="B22" i="18"/>
  <c r="C22" i="18"/>
  <c r="G17" i="18"/>
  <c r="L17" i="18"/>
  <c r="C17" i="18"/>
  <c r="B17" i="18"/>
  <c r="B23" i="18"/>
  <c r="L23" i="18"/>
  <c r="G23" i="18"/>
  <c r="C16" i="18"/>
  <c r="L16" i="18"/>
  <c r="B16" i="18"/>
  <c r="G16" i="18"/>
  <c r="G20" i="18"/>
  <c r="L20" i="18"/>
  <c r="B20" i="18"/>
  <c r="C20" i="18"/>
  <c r="C18" i="18"/>
  <c r="L18" i="18"/>
  <c r="G18" i="18"/>
  <c r="B18" i="18"/>
  <c r="C19" i="18"/>
  <c r="L19" i="18"/>
  <c r="B19" i="18"/>
  <c r="G19" i="18"/>
  <c r="B14" i="18"/>
  <c r="L14" i="18"/>
  <c r="G14" i="18"/>
  <c r="C14" i="18"/>
  <c r="H24" i="2"/>
  <c r="H25" i="18"/>
  <c r="L13" i="18"/>
  <c r="G13" i="18"/>
  <c r="B13" i="18"/>
  <c r="C13" i="18"/>
  <c r="G18" i="2"/>
  <c r="G15" i="2"/>
  <c r="G14" i="2"/>
  <c r="G16" i="2"/>
  <c r="G19" i="2"/>
  <c r="G12" i="2"/>
  <c r="H12" i="2"/>
  <c r="G23" i="2"/>
  <c r="H23" i="2" s="1"/>
  <c r="C23" i="2"/>
  <c r="B21" i="2"/>
  <c r="C21" i="2"/>
  <c r="C19" i="2"/>
  <c r="B19" i="2"/>
  <c r="C12" i="2"/>
  <c r="B12" i="2"/>
  <c r="C14" i="2"/>
  <c r="B14" i="2"/>
  <c r="C16" i="2"/>
  <c r="B16" i="2"/>
  <c r="C13" i="2"/>
  <c r="B13" i="2"/>
  <c r="C17" i="2"/>
  <c r="B17" i="2"/>
  <c r="C18" i="2"/>
  <c r="B18" i="2"/>
  <c r="C15" i="2"/>
  <c r="B15" i="2"/>
  <c r="G4" i="14"/>
  <c r="G3" i="14"/>
  <c r="I22" i="18"/>
  <c r="D3" i="14"/>
  <c r="D7" i="14"/>
  <c r="D13" i="14"/>
  <c r="H16" i="2"/>
  <c r="H17" i="18"/>
  <c r="H19" i="2"/>
  <c r="H20" i="18"/>
  <c r="H14" i="2"/>
  <c r="H15" i="18"/>
  <c r="H15" i="2"/>
  <c r="H16" i="18"/>
  <c r="H18" i="2"/>
  <c r="H19" i="18"/>
  <c r="D9" i="14"/>
  <c r="D6" i="14"/>
  <c r="D8" i="14"/>
  <c r="D4" i="14"/>
  <c r="D5" i="14"/>
  <c r="D2" i="14"/>
  <c r="H13" i="18"/>
  <c r="H24" i="18" l="1"/>
  <c r="D12" i="14"/>
  <c r="B22" i="2"/>
  <c r="I23" i="18"/>
  <c r="K23" i="2"/>
  <c r="K24" i="18" s="1"/>
  <c r="G22" i="2"/>
  <c r="H22" i="2" s="1"/>
  <c r="K22" i="2"/>
  <c r="K23" i="18" s="1"/>
  <c r="C24" i="18"/>
  <c r="B24" i="18"/>
  <c r="L24" i="18"/>
  <c r="I24" i="18"/>
  <c r="H23" i="18" l="1"/>
  <c r="D1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Karin Boessenkool</author>
  </authors>
  <commentList>
    <comment ref="C1" authorId="0" shapeId="0" xr:uid="{CCB6F8A5-CBF3-4180-8E67-F637AF6AA6A9}">
      <text>
        <r>
          <rPr>
            <b/>
            <sz val="9"/>
            <color indexed="81"/>
            <rFont val="Segoe UI"/>
            <family val="2"/>
          </rPr>
          <t>Karin Boessenkool:</t>
        </r>
        <r>
          <rPr>
            <sz val="9"/>
            <color indexed="81"/>
            <rFont val="Segoe UI"/>
            <family val="2"/>
          </rPr>
          <t xml:space="preserve">
In the Activity Report only refer to AchieDate from the CollectionForm (for filtering out empty dates). Take the rest directly from the entry forms.</t>
        </r>
      </text>
    </comment>
  </commentList>
</comments>
</file>

<file path=xl/sharedStrings.xml><?xml version="1.0" encoding="utf-8"?>
<sst xmlns="http://schemas.openxmlformats.org/spreadsheetml/2006/main" count="725" uniqueCount="477">
  <si>
    <t>Training</t>
  </si>
  <si>
    <t>Publications</t>
  </si>
  <si>
    <t>AchieDate</t>
  </si>
  <si>
    <t>Instructor(s)</t>
  </si>
  <si>
    <t>Format</t>
  </si>
  <si>
    <t>Town/City, Country</t>
  </si>
  <si>
    <t>Workload (number)</t>
  </si>
  <si>
    <t>Event title</t>
  </si>
  <si>
    <t>German for speakers of other languages</t>
  </si>
  <si>
    <t>English for speakers of other languages</t>
  </si>
  <si>
    <t>Other languages</t>
  </si>
  <si>
    <t>Presentation techniques / rhethorics</t>
  </si>
  <si>
    <t>Technical / methods skills</t>
  </si>
  <si>
    <t>University didactics and teaching methods</t>
  </si>
  <si>
    <t>Computer language/ programming</t>
  </si>
  <si>
    <t>Gender mainstreaming</t>
  </si>
  <si>
    <t>Time/ project/ self management</t>
  </si>
  <si>
    <t>Navigating the review process</t>
  </si>
  <si>
    <t>Career planning and orientation</t>
  </si>
  <si>
    <t>Non-peer-reviewed publication</t>
  </si>
  <si>
    <t>Literature research</t>
  </si>
  <si>
    <t>Proposal writing</t>
  </si>
  <si>
    <t>(Other) transferable skills</t>
  </si>
  <si>
    <t>hour</t>
  </si>
  <si>
    <t>day</t>
  </si>
  <si>
    <t>week</t>
  </si>
  <si>
    <t>Academic writing skills</t>
  </si>
  <si>
    <r>
      <t xml:space="preserve">Training </t>
    </r>
    <r>
      <rPr>
        <sz val="14"/>
        <color theme="0"/>
        <rFont val="Calibri"/>
        <family val="2"/>
        <scheme val="minor"/>
      </rPr>
      <t>entry form</t>
    </r>
  </si>
  <si>
    <t>Topic</t>
  </si>
  <si>
    <r>
      <rPr>
        <b/>
        <u/>
        <sz val="11"/>
        <color theme="0"/>
        <rFont val="Calibri"/>
        <family val="2"/>
        <scheme val="minor"/>
      </rPr>
      <t>Start</t>
    </r>
    <r>
      <rPr>
        <b/>
        <sz val="11"/>
        <color theme="0"/>
        <rFont val="Calibri"/>
        <family val="2"/>
        <scheme val="minor"/>
      </rPr>
      <t xml:space="preserve"> date</t>
    </r>
  </si>
  <si>
    <t>e.g. for a 1.5-day workshop, enter '1.5' in the number column and 'day' for unit.</t>
  </si>
  <si>
    <t>Workload unit</t>
  </si>
  <si>
    <t>max. 120 characters</t>
  </si>
  <si>
    <t>course</t>
  </si>
  <si>
    <t>workshop</t>
  </si>
  <si>
    <t>summer school</t>
  </si>
  <si>
    <t>fall school</t>
  </si>
  <si>
    <t>winter school</t>
  </si>
  <si>
    <t>spring school</t>
  </si>
  <si>
    <t>Anne Wegner (Write English)</t>
  </si>
  <si>
    <t>Organised by</t>
  </si>
  <si>
    <t>English Academic Writing Skills</t>
  </si>
  <si>
    <t>Albertus Magnus Center, Univ. of Cologne</t>
  </si>
  <si>
    <t>Example 1</t>
  </si>
  <si>
    <t>Example 2</t>
  </si>
  <si>
    <t>Fourth International Summer School on Advanced Methods in Geosciences</t>
  </si>
  <si>
    <t>Geosciences Association</t>
  </si>
  <si>
    <t>Atlantis, Iceland</t>
  </si>
  <si>
    <t>Prof Jekyll (Unknown Univ.) and Dr Hyde (Stev. U.)</t>
  </si>
  <si>
    <t>Dr Hyde (Stevenson Univ.)</t>
  </si>
  <si>
    <t>instructor name or names [format: (Title) FirstName LastName (affiliation in bracket - optional)], e.g. 'Dr Jenny Smith and Jens Schmidt', or 'Dr Jenny Smith (The Writing Company)'</t>
  </si>
  <si>
    <r>
      <t xml:space="preserve">Publications </t>
    </r>
    <r>
      <rPr>
        <sz val="14"/>
        <color theme="0"/>
        <rFont val="Calibri"/>
        <family val="2"/>
        <scheme val="minor"/>
      </rPr>
      <t>entry form</t>
    </r>
  </si>
  <si>
    <t>Submission</t>
  </si>
  <si>
    <t>Submission date</t>
  </si>
  <si>
    <t>Authorship</t>
  </si>
  <si>
    <t>Acceptance (or publ.) date</t>
  </si>
  <si>
    <t>Journal title</t>
  </si>
  <si>
    <t>Journal / book title</t>
  </si>
  <si>
    <t>AchieActID</t>
  </si>
  <si>
    <t>AchiePointsApplied</t>
  </si>
  <si>
    <t>AchieDetails</t>
  </si>
  <si>
    <t>Co-author</t>
  </si>
  <si>
    <t>First author</t>
  </si>
  <si>
    <t>Ex:</t>
  </si>
  <si>
    <t>Co-Author</t>
  </si>
  <si>
    <t>If you need more space, use 'Further details'</t>
  </si>
  <si>
    <t>Topic (short)</t>
  </si>
  <si>
    <t>factor</t>
  </si>
  <si>
    <t>GSGS Activity Report</t>
  </si>
  <si>
    <t>AchieStudID</t>
  </si>
  <si>
    <t>Activities Form</t>
  </si>
  <si>
    <t>Prof Dr</t>
  </si>
  <si>
    <t>PD Dr</t>
  </si>
  <si>
    <t>Dr</t>
  </si>
  <si>
    <t>select title from list</t>
  </si>
  <si>
    <t>enter advisor last name</t>
  </si>
  <si>
    <t>Date</t>
  </si>
  <si>
    <t>Last name(s)</t>
  </si>
  <si>
    <t>First name(s)</t>
  </si>
  <si>
    <t>Advisor</t>
  </si>
  <si>
    <t>e-mail</t>
  </si>
  <si>
    <t>Networking &amp; Communications</t>
  </si>
  <si>
    <t>AchiePoints</t>
  </si>
  <si>
    <t>AchieRemarks</t>
  </si>
  <si>
    <t>AchieECTS</t>
  </si>
  <si>
    <t>AchieListGSGS</t>
  </si>
  <si>
    <t>AchieListIRTG</t>
  </si>
  <si>
    <t>AchieAttendedIRTG</t>
  </si>
  <si>
    <r>
      <t xml:space="preserve">Networking and Communications </t>
    </r>
    <r>
      <rPr>
        <sz val="14"/>
        <color theme="0"/>
        <rFont val="Calibri"/>
        <family val="2"/>
        <scheme val="minor"/>
      </rPr>
      <t>entry form</t>
    </r>
  </si>
  <si>
    <t>Presentations</t>
  </si>
  <si>
    <t>Attendance of Cologne Geosciences Colloquium</t>
  </si>
  <si>
    <t>Co-organising a GSGS Research Conference</t>
  </si>
  <si>
    <t>Invitation of an (inter)national guest speaker</t>
  </si>
  <si>
    <t>Type</t>
  </si>
  <si>
    <t>Networking and Communications</t>
  </si>
  <si>
    <t>Presentation in seminar outside own university</t>
  </si>
  <si>
    <t>Significant instruction outside own institute</t>
  </si>
  <si>
    <t>Compulsory poster presentation at GSGS Research Conference</t>
  </si>
  <si>
    <t>Attendance of a GSGS Research Conference</t>
  </si>
  <si>
    <t>Event title or description</t>
  </si>
  <si>
    <t>Ex.1:</t>
  </si>
  <si>
    <t>14th International Workshop on Geoscience Advances</t>
  </si>
  <si>
    <t>Institute of Geosciences, Fantastic University</t>
  </si>
  <si>
    <t>Bad Worse, Germany</t>
  </si>
  <si>
    <t>For 'Significant instruction outside own institute' include the duration in hours or days.
If you need more space, use 'Further details'.</t>
  </si>
  <si>
    <t>Society for the Advancement of  Geosciences</t>
  </si>
  <si>
    <t>Big Pear, China</t>
  </si>
  <si>
    <t>8 hours of theoretical instruction to 12 PhD students during 3rd Workshop on Comparative Nitwitology</t>
  </si>
  <si>
    <t>Other Networking activities</t>
  </si>
  <si>
    <t>Ex.2:</t>
  </si>
  <si>
    <t>Fitzgerald, Our discovery of Planet Earth</t>
  </si>
  <si>
    <t>ID</t>
  </si>
  <si>
    <t>Oral presentation at conference</t>
  </si>
  <si>
    <t>Poster presentation at conference</t>
  </si>
  <si>
    <t>Oral and poster presentation at conference</t>
  </si>
  <si>
    <t>Which organisation held the event ? (write in full when possible), e.g. 'European Geosciences Union' instead of EGU</t>
  </si>
  <si>
    <t>1.20</t>
  </si>
  <si>
    <t>Remarks</t>
  </si>
  <si>
    <t>Networking_Communications</t>
  </si>
  <si>
    <t>Community Service</t>
  </si>
  <si>
    <t>Enter all Networking and Communications activities you want to appear on your GSGS certificate.</t>
  </si>
  <si>
    <r>
      <rPr>
        <b/>
        <sz val="11"/>
        <color theme="1"/>
        <rFont val="Calibri"/>
        <family val="2"/>
        <scheme val="minor"/>
      </rPr>
      <t xml:space="preserve">Complete at least the information required in the columns with the </t>
    </r>
    <r>
      <rPr>
        <b/>
        <sz val="11"/>
        <color theme="9" tint="-0.249977111117893"/>
        <rFont val="Calibri"/>
        <family val="2"/>
        <scheme val="minor"/>
      </rPr>
      <t>orange headers</t>
    </r>
    <r>
      <rPr>
        <sz val="11"/>
        <color theme="1"/>
        <rFont val="Calibri"/>
        <family val="2"/>
        <scheme val="minor"/>
      </rPr>
      <t xml:space="preserve">; </t>
    </r>
    <r>
      <rPr>
        <sz val="11"/>
        <color rgb="FF0070C0"/>
        <rFont val="Calibri"/>
        <family val="2"/>
        <scheme val="minor"/>
      </rPr>
      <t>blue headers</t>
    </r>
    <r>
      <rPr>
        <sz val="11"/>
        <color theme="1"/>
        <rFont val="Calibri"/>
        <family val="2"/>
        <scheme val="minor"/>
      </rPr>
      <t xml:space="preserve"> indicate extra/voluntary information.</t>
    </r>
  </si>
  <si>
    <t xml:space="preserve">Note: </t>
  </si>
  <si>
    <t>You do not need to report the following activities; they are administred in the GSGS office. Please keep a record for yourself and check the entry on your next GSGS Transcript.</t>
  </si>
  <si>
    <t>Enter all Community Service activities you want to appear on your GSGS certificate.</t>
  </si>
  <si>
    <t>Membership of GSGS Doctoral Council</t>
  </si>
  <si>
    <t>Doctoral representative on GSGS Steering Committee</t>
  </si>
  <si>
    <t>Offering peer-to-peer training</t>
  </si>
  <si>
    <t>Peer mentoring</t>
  </si>
  <si>
    <t>Peer Review and Conference Sessions Leads</t>
  </si>
  <si>
    <t>Peer-review of a scientific publication</t>
  </si>
  <si>
    <t>Leading a session at a conference</t>
  </si>
  <si>
    <t>Full Journal or Event title</t>
  </si>
  <si>
    <r>
      <t xml:space="preserve">Enter all </t>
    </r>
    <r>
      <rPr>
        <b/>
        <u/>
        <sz val="11"/>
        <color theme="9" tint="-0.249977111117893"/>
        <rFont val="Calibri"/>
        <family val="2"/>
        <scheme val="minor"/>
      </rPr>
      <t>training activities not organised by the GSGS</t>
    </r>
    <r>
      <rPr>
        <b/>
        <sz val="11"/>
        <color theme="9" tint="-0.249977111117893"/>
        <rFont val="Calibri"/>
        <family val="2"/>
        <scheme val="minor"/>
      </rPr>
      <t xml:space="preserve"> you want to appear on your GSGS certificate.</t>
    </r>
  </si>
  <si>
    <t>by invitation*)</t>
  </si>
  <si>
    <t>*) provide invitation letter/mail</t>
  </si>
  <si>
    <t>Organisation, Outreach and other Community Service</t>
  </si>
  <si>
    <t>Outreach</t>
  </si>
  <si>
    <t>(Co-)organising an extracurricular excursion</t>
  </si>
  <si>
    <t>(Co-)Organising conference/ workshop/ summer school</t>
  </si>
  <si>
    <t>Full Event title</t>
  </si>
  <si>
    <t>Write in full, e.g. 'Society for the Advancement of Geosciences', not 'SAG'</t>
  </si>
  <si>
    <t>Geoscientific Advances</t>
  </si>
  <si>
    <t>Conferences only. Write in full.</t>
  </si>
  <si>
    <t>[Town/City, Country], e.g. 'Jena, Germany'</t>
  </si>
  <si>
    <t>Community_Service</t>
  </si>
  <si>
    <t>Community service</t>
  </si>
  <si>
    <r>
      <rPr>
        <b/>
        <sz val="11"/>
        <color theme="1"/>
        <rFont val="Calibri"/>
        <family val="2"/>
        <scheme val="minor"/>
      </rPr>
      <t xml:space="preserve">For any activity, complete at least the information in the columns with the </t>
    </r>
    <r>
      <rPr>
        <b/>
        <sz val="11"/>
        <color theme="9" tint="-0.249977111117893"/>
        <rFont val="Calibri"/>
        <family val="2"/>
        <scheme val="minor"/>
      </rPr>
      <t>orange headers</t>
    </r>
    <r>
      <rPr>
        <sz val="11"/>
        <color theme="1"/>
        <rFont val="Calibri"/>
        <family val="2"/>
        <scheme val="minor"/>
      </rPr>
      <t xml:space="preserve">; </t>
    </r>
    <r>
      <rPr>
        <sz val="11"/>
        <color rgb="FF0070C0"/>
        <rFont val="Calibri"/>
        <family val="2"/>
        <scheme val="minor"/>
      </rPr>
      <t>blue headers</t>
    </r>
    <r>
      <rPr>
        <sz val="11"/>
        <color theme="1"/>
        <rFont val="Calibri"/>
        <family val="2"/>
        <scheme val="minor"/>
      </rPr>
      <t xml:space="preserve"> indicate extra/voluntary information.</t>
    </r>
  </si>
  <si>
    <r>
      <rPr>
        <b/>
        <sz val="11"/>
        <color theme="1"/>
        <rFont val="Calibri"/>
        <family val="2"/>
        <scheme val="minor"/>
      </rPr>
      <t xml:space="preserve">Complete at least the information in the columns with the </t>
    </r>
    <r>
      <rPr>
        <b/>
        <sz val="11"/>
        <color theme="9" tint="-0.249977111117893"/>
        <rFont val="Calibri"/>
        <family val="2"/>
        <scheme val="minor"/>
      </rPr>
      <t>orange headers</t>
    </r>
    <r>
      <rPr>
        <sz val="11"/>
        <color theme="1"/>
        <rFont val="Calibri"/>
        <family val="2"/>
        <scheme val="minor"/>
      </rPr>
      <t xml:space="preserve">; </t>
    </r>
    <r>
      <rPr>
        <sz val="11"/>
        <color rgb="FF0070C0"/>
        <rFont val="Calibri"/>
        <family val="2"/>
        <scheme val="minor"/>
      </rPr>
      <t>blue headers</t>
    </r>
    <r>
      <rPr>
        <sz val="11"/>
        <color theme="1"/>
        <rFont val="Calibri"/>
        <family val="2"/>
        <scheme val="minor"/>
      </rPr>
      <t xml:space="preserve"> indicate extra/voluntary information.</t>
    </r>
  </si>
  <si>
    <t>If no DOI available, enter LastName of first author,  publication title and any further relevant publication information</t>
  </si>
  <si>
    <r>
      <t xml:space="preserve">Community Service </t>
    </r>
    <r>
      <rPr>
        <sz val="14"/>
        <color theme="0"/>
        <rFont val="Calibri"/>
        <family val="2"/>
        <scheme val="minor"/>
      </rPr>
      <t>activities entry form</t>
    </r>
  </si>
  <si>
    <t>applied for</t>
  </si>
  <si>
    <t>GSGS points</t>
  </si>
  <si>
    <t>Make changes in these columns via the blue entry forms. Surplus commas etc. will be removed later.</t>
  </si>
  <si>
    <t>suggested |</t>
  </si>
  <si>
    <t>suggested  |</t>
  </si>
  <si>
    <t>Comments by doctoral candidate</t>
  </si>
  <si>
    <t>Activity-specific comments by doctoral candidate</t>
  </si>
  <si>
    <t xml:space="preserve">Serial No. </t>
  </si>
  <si>
    <r>
      <rPr>
        <sz val="10"/>
        <color theme="9" tint="-0.249977111117893"/>
        <rFont val="Calibri"/>
        <family val="2"/>
      </rPr>
      <t xml:space="preserve">② </t>
    </r>
    <r>
      <rPr>
        <sz val="10"/>
        <color theme="9" tint="-0.249977111117893"/>
        <rFont val="Calibri"/>
        <family val="2"/>
        <scheme val="minor"/>
      </rPr>
      <t>GSGS points</t>
    </r>
  </si>
  <si>
    <t>Student guidance</t>
  </si>
  <si>
    <t>Student level</t>
  </si>
  <si>
    <t>Bachelor</t>
  </si>
  <si>
    <t>Master</t>
  </si>
  <si>
    <t>Thesis completion date</t>
  </si>
  <si>
    <t>Student's initial(s) and LastName</t>
  </si>
  <si>
    <t>BSc / MSc thesis title</t>
  </si>
  <si>
    <t>level</t>
  </si>
  <si>
    <r>
      <rPr>
        <sz val="10"/>
        <color theme="9" tint="-0.249977111117893"/>
        <rFont val="Calibri"/>
        <family val="2"/>
      </rPr>
      <t xml:space="preserve">③ </t>
    </r>
    <r>
      <rPr>
        <b/>
        <sz val="10"/>
        <color theme="9" tint="-0.249977111117893"/>
        <rFont val="Calibri"/>
        <family val="2"/>
        <scheme val="minor"/>
      </rPr>
      <t xml:space="preserve">Serial No. </t>
    </r>
  </si>
  <si>
    <r>
      <t>[format: Town/City, Country], e.g. 'Jena, Germany' or 'Vienna, Austria'; '</t>
    </r>
    <r>
      <rPr>
        <i/>
        <u/>
        <sz val="10"/>
        <color theme="1"/>
        <rFont val="Calibri"/>
        <family val="2"/>
        <scheme val="minor"/>
      </rPr>
      <t>online</t>
    </r>
    <r>
      <rPr>
        <i/>
        <sz val="10"/>
        <color theme="1"/>
        <rFont val="Calibri"/>
        <family val="2"/>
        <scheme val="minor"/>
      </rPr>
      <t>' for virtual meetings</t>
    </r>
  </si>
  <si>
    <t>(Want to report more presentations? Use a new file)</t>
  </si>
  <si>
    <t>(Want to report more networking activities? Use a new file)</t>
  </si>
  <si>
    <t>(Want to report more training activities? Use a new file)</t>
  </si>
  <si>
    <t>(Want to report more publications? Use a new file)</t>
  </si>
  <si>
    <t>(Want to report more guidance? Use a new file)</t>
  </si>
  <si>
    <t>(Want to report more such activities? Use a new file)</t>
  </si>
  <si>
    <r>
      <t>Only enter for training outside the University of Cologne
[format: Town/City, Country], e.g. 'Jena, Germany' or '</t>
    </r>
    <r>
      <rPr>
        <i/>
        <u/>
        <sz val="10"/>
        <color theme="1"/>
        <rFont val="Calibri"/>
        <family val="2"/>
        <scheme val="minor"/>
      </rPr>
      <t>online</t>
    </r>
    <r>
      <rPr>
        <i/>
        <sz val="10"/>
        <color theme="1"/>
        <rFont val="Calibri"/>
        <family val="2"/>
        <scheme val="minor"/>
      </rPr>
      <t>' for virtual workshops</t>
    </r>
  </si>
  <si>
    <t>online</t>
  </si>
  <si>
    <t>Instruction outside own institute (significant, &gt;2 h)</t>
  </si>
  <si>
    <t>Catalogue of GSGS points*</t>
  </si>
  <si>
    <r>
      <t xml:space="preserve">For </t>
    </r>
    <r>
      <rPr>
        <u/>
        <sz val="10"/>
        <rFont val="Calibri"/>
        <family val="2"/>
      </rPr>
      <t>training</t>
    </r>
    <r>
      <rPr>
        <sz val="10"/>
        <rFont val="Calibri"/>
        <family val="2"/>
      </rPr>
      <t>: 1 GSGS point = 4 hours of work (10 points per full week)</t>
    </r>
  </si>
  <si>
    <t>Collected by/ via</t>
  </si>
  <si>
    <t>Activity</t>
  </si>
  <si>
    <t>fixed 
# points</t>
  </si>
  <si>
    <t>key to 
# points</t>
  </si>
  <si>
    <t>Discretion StCom
[min-max]</t>
  </si>
  <si>
    <t>Proof or evidence to be provided</t>
  </si>
  <si>
    <t xml:space="preserve">Networking </t>
  </si>
  <si>
    <t>Attendance and presentation</t>
  </si>
  <si>
    <t>GSGS</t>
  </si>
  <si>
    <t>attendance of Cologne Geosciences Colloquium (CGC)</t>
  </si>
  <si>
    <t>0.5 per colloquium</t>
  </si>
  <si>
    <t>Sign attendance list</t>
  </si>
  <si>
    <t>attendance of a GSGS research conference</t>
  </si>
  <si>
    <t>presenting a voluntary poster at GSGS research conference</t>
  </si>
  <si>
    <t>give a presentation at a GSGS research conference</t>
  </si>
  <si>
    <t>oral or poster presentation at national or international conference or symposium</t>
  </si>
  <si>
    <t>Acceptance note</t>
  </si>
  <si>
    <t>presentation in seminar outside own university (at own univ. and outside own institute on request)</t>
  </si>
  <si>
    <t>E-mail from organiser or url of the announcement</t>
  </si>
  <si>
    <t>providing significant training in organised training or workshop in other than own institute (level for doctoral candidates and up)</t>
  </si>
  <si>
    <t>[0.5 - 2]</t>
  </si>
  <si>
    <t>Organisation</t>
  </si>
  <si>
    <t>co-organising GSGS Research Conference</t>
  </si>
  <si>
    <t>Ca. 6-10 doctoral candidates per year</t>
  </si>
  <si>
    <r>
      <t>organising the invitation of an (</t>
    </r>
    <r>
      <rPr>
        <sz val="11"/>
        <color theme="1" tint="0.499984740745262"/>
        <rFont val="Calibri"/>
        <family val="2"/>
      </rPr>
      <t>international) guest speaker (CGC or GSGS event)</t>
    </r>
  </si>
  <si>
    <t>Individual (apply by sending an email to the GSGS office)</t>
  </si>
  <si>
    <t>other networking activities on request (will be discussed in StCom)</t>
  </si>
  <si>
    <t>[0.5 - 5]</t>
  </si>
  <si>
    <r>
      <t xml:space="preserve">Attendance confirmation from organiser; for &gt;0.5 points, explanation from </t>
    </r>
    <r>
      <rPr>
        <b/>
        <sz val="10"/>
        <color theme="9" tint="-0.249977111117893"/>
        <rFont val="Calibri"/>
        <family val="2"/>
        <scheme val="minor"/>
      </rPr>
      <t>advisor</t>
    </r>
    <r>
      <rPr>
        <sz val="10"/>
        <color theme="1"/>
        <rFont val="Calibri"/>
        <family val="2"/>
        <scheme val="minor"/>
      </rPr>
      <t xml:space="preserve"> needed</t>
    </r>
  </si>
  <si>
    <t>Training (GSGS or elsewhere)</t>
  </si>
  <si>
    <t>#D= number of event days; 1 day = ca. 8 h</t>
  </si>
  <si>
    <t>Transferable skills training</t>
  </si>
  <si>
    <t>#P= number of preparation days</t>
  </si>
  <si>
    <t>((#D + #P)*2)</t>
  </si>
  <si>
    <t>Proof of attendance and of the hours of workload involved. 
Do not report GSGS-organized training events; attendance is logged directly on the GSGS database.</t>
  </si>
  <si>
    <t>ca. ((#D + #P)*2)</t>
  </si>
  <si>
    <t>Language training</t>
  </si>
  <si>
    <t>Max. 10 points in total for language courses</t>
  </si>
  <si>
    <t>Other languages (e.g. needed for fieldwork)</t>
  </si>
  <si>
    <t>ca. '((#D + #P)*2)</t>
  </si>
  <si>
    <t xml:space="preserve">Technical / methods training </t>
  </si>
  <si>
    <t>Scientific publications</t>
  </si>
  <si>
    <t>Submission of a peer-reviewed scientific publication</t>
  </si>
  <si>
    <t>Single or first author publication</t>
  </si>
  <si>
    <t>Acceptance of a peer-reviewed scientific publication</t>
  </si>
  <si>
    <t>[0.5 - 1]</t>
  </si>
  <si>
    <t>Non peer-reviewed scientific publication</t>
  </si>
  <si>
    <t>Acceptance of publication, depending on authorship(s) and level</t>
  </si>
  <si>
    <t>Community service and other activities</t>
  </si>
  <si>
    <t>Re-election possible</t>
  </si>
  <si>
    <t>Doctoral candidate representative on StCom for 1 term</t>
  </si>
  <si>
    <t>Re-election possible once</t>
  </si>
  <si>
    <t>(in preparation)</t>
  </si>
  <si>
    <t>Substantial outreach activities (e.g. school visits, open days, media)</t>
  </si>
  <si>
    <t>Confirmation letter from editor</t>
  </si>
  <si>
    <t>organising conference / symposium / workshop / summer school with significant outside attendance</t>
  </si>
  <si>
    <r>
      <t xml:space="preserve">Url or or programme with your name. If not available and for &gt;0.5 points, explanation from </t>
    </r>
    <r>
      <rPr>
        <b/>
        <sz val="10"/>
        <color theme="9" tint="-0.249977111117893"/>
        <rFont val="Calibri"/>
        <family val="2"/>
        <scheme val="minor"/>
      </rPr>
      <t>advisor</t>
    </r>
  </si>
  <si>
    <t>leading a session at a conference/symposium</t>
  </si>
  <si>
    <r>
      <t xml:space="preserve">(co-)organising an </t>
    </r>
    <r>
      <rPr>
        <u/>
        <sz val="11"/>
        <rFont val="Calibri"/>
        <family val="2"/>
      </rPr>
      <t>extracurricular</t>
    </r>
    <r>
      <rPr>
        <sz val="11"/>
        <rFont val="Calibri"/>
        <family val="2"/>
      </rPr>
      <t xml:space="preserve"> excursions</t>
    </r>
  </si>
  <si>
    <t>[other community service or other relevant activities on request]</t>
  </si>
  <si>
    <t>Guidance of a Bachelor study</t>
  </si>
  <si>
    <t>no points (just listed on GSGS certificate)</t>
  </si>
  <si>
    <r>
      <t xml:space="preserve">Title page of BSc Thesis and confirmation from </t>
    </r>
    <r>
      <rPr>
        <b/>
        <sz val="10"/>
        <color theme="9" tint="-0.249977111117893"/>
        <rFont val="Calibri"/>
        <family val="2"/>
        <scheme val="minor"/>
      </rPr>
      <t>advisor</t>
    </r>
  </si>
  <si>
    <t>Guidance of a Master study</t>
  </si>
  <si>
    <r>
      <t xml:space="preserve">Title page of MSc Thesis and confirmation from </t>
    </r>
    <r>
      <rPr>
        <b/>
        <sz val="10"/>
        <color theme="9" tint="-0.249977111117893"/>
        <rFont val="Calibri"/>
        <family val="2"/>
        <scheme val="minor"/>
      </rPr>
      <t>advisor</t>
    </r>
  </si>
  <si>
    <t>Compulsory activities</t>
  </si>
  <si>
    <t>Attend full GSGS induction module</t>
  </si>
  <si>
    <t>Present poster at a GSGS Research Conference</t>
  </si>
  <si>
    <t>Form a Thesis Advisory Committee (TAC)</t>
  </si>
  <si>
    <t>Sign Supervision Agreement with your TAC within the first 3 months and submit it to the GSGS Office</t>
  </si>
  <si>
    <t>For these activities you cannot use the Activity Report. They are logged in the GSGS after you report them by e-mail to gradschool-geosci@uni-koeln.de</t>
  </si>
  <si>
    <t>Write and submit a detailed research plan to your TAC within the first 6 months</t>
  </si>
  <si>
    <t>Write and submit Progress Reports to your TAC (every 9 months)</t>
  </si>
  <si>
    <t>Submit TAC Feedback Forms &amp; Research Plan or Reports to GSGS office within two weeks after TAC meeting</t>
  </si>
  <si>
    <t>*) The final decision on the exact number of GSGS points to be awarded for a particular activity lies with the GSGS Steering Committee</t>
  </si>
  <si>
    <t>Reporting activities for your GSGS certificate and those that count toward GSGS points</t>
  </si>
  <si>
    <t>Step 1: Collecting the details of your activities</t>
  </si>
  <si>
    <t>Step 2: Preparing the Activity Report itself</t>
  </si>
  <si>
    <t>Step 3: Collecting proof or evidence</t>
  </si>
  <si>
    <t>Print Form</t>
  </si>
  <si>
    <t>I have attached all required proof or evidence to the submission e-mail</t>
  </si>
  <si>
    <r>
      <t xml:space="preserve">Explanation from </t>
    </r>
    <r>
      <rPr>
        <b/>
        <sz val="10"/>
        <color theme="9" tint="-0.249977111117893"/>
        <rFont val="Calibri"/>
        <family val="2"/>
        <scheme val="minor"/>
      </rPr>
      <t>advisor</t>
    </r>
  </si>
  <si>
    <r>
      <t xml:space="preserve">Confirmation of acceptance; for &gt;0.5 points, explanation from </t>
    </r>
    <r>
      <rPr>
        <b/>
        <sz val="10"/>
        <color theme="9" tint="-0.249977111117893"/>
        <rFont val="Calibri"/>
        <family val="2"/>
        <scheme val="minor"/>
      </rPr>
      <t>advisor</t>
    </r>
  </si>
  <si>
    <t>Hold regular TAC meetings (c. 2 weeks after Research Plan or Progress Report)</t>
  </si>
  <si>
    <r>
      <t xml:space="preserve">Url or confirmation from the organiser. If not available, explanation from </t>
    </r>
    <r>
      <rPr>
        <b/>
        <sz val="10"/>
        <color theme="9" tint="-0.249977111117893"/>
        <rFont val="Calibri"/>
        <family val="2"/>
        <scheme val="minor"/>
      </rPr>
      <t>advisor</t>
    </r>
  </si>
  <si>
    <r>
      <t xml:space="preserve">Url or confirmation from the organiser. If not available and for &gt;0.5 points,  explanation from </t>
    </r>
    <r>
      <rPr>
        <b/>
        <sz val="10"/>
        <color theme="9" tint="-0.249977111117893"/>
        <rFont val="Calibri"/>
        <family val="2"/>
        <scheme val="minor"/>
      </rPr>
      <t>advisor</t>
    </r>
  </si>
  <si>
    <r>
      <rPr>
        <sz val="9"/>
        <color theme="1" tint="0.499984740745262"/>
        <rFont val="Calibri"/>
        <family val="2"/>
      </rPr>
      <t>②</t>
    </r>
    <r>
      <rPr>
        <i/>
        <sz val="9"/>
        <color theme="1" tint="0.499984740745262"/>
        <rFont val="Calibri"/>
        <family val="2"/>
      </rPr>
      <t xml:space="preserve"> </t>
    </r>
    <r>
      <rPr>
        <i/>
        <sz val="9"/>
        <color theme="1" tint="0.499984740745262"/>
        <rFont val="Calibri"/>
        <family val="2"/>
        <scheme val="minor"/>
      </rPr>
      <t>At left is the suggested number of 'GSGS points' based on the information you entered. To apply</t>
    </r>
  </si>
  <si>
    <t>With my signature, I confirm the correctness of the information provided to the best of my knowledge.</t>
  </si>
  <si>
    <t xml:space="preserve">Select your submission option from the list in the cell below: </t>
  </si>
  <si>
    <t>GSGS Activity Report - Print form</t>
  </si>
  <si>
    <r>
      <rPr>
        <b/>
        <sz val="11"/>
        <color theme="9" tint="-0.249977111117893"/>
        <rFont val="Calibri"/>
        <family val="2"/>
        <scheme val="minor"/>
      </rPr>
      <t>Space for comments by advisor.</t>
    </r>
    <r>
      <rPr>
        <sz val="11"/>
        <color theme="9" tint="-0.249977111117893"/>
        <rFont val="Calibri"/>
        <family val="2"/>
        <scheme val="minor"/>
      </rPr>
      <t xml:space="preserve"> Please refer to specific activities using the Serial No. Should you need more space, please send an e-mail quoting the name of the doctoral candidate, the date of this report (see at the bottom left) and the Serial No. of the activity to gradschool-geosci@uni-koeln.de. Thank you.</t>
    </r>
  </si>
  <si>
    <r>
      <t xml:space="preserve">b) The attendance of workshops and events organised by the GSGS is administered in the GSGS Office. </t>
    </r>
    <r>
      <rPr>
        <u/>
        <sz val="12"/>
        <rFont val="Calibri"/>
        <family val="2"/>
        <scheme val="minor"/>
      </rPr>
      <t>You do not need to report these activities here.</t>
    </r>
    <r>
      <rPr>
        <sz val="12"/>
        <rFont val="Calibri"/>
        <family val="2"/>
        <scheme val="minor"/>
      </rPr>
      <t xml:space="preserve"> Just to be sure, keep a record yourself and check if they are included in your next transcript. We do our utmost to avoid them, but errors may occur.</t>
    </r>
  </si>
  <si>
    <r>
      <t xml:space="preserve">a) After you have completed all entry forms, please proceed to the </t>
    </r>
    <r>
      <rPr>
        <b/>
        <sz val="12"/>
        <color theme="9" tint="-0.249977111117893"/>
        <rFont val="Calibri"/>
        <family val="2"/>
        <scheme val="minor"/>
      </rPr>
      <t>orange tab 'Activity_Report'</t>
    </r>
    <r>
      <rPr>
        <sz val="12"/>
        <color theme="1"/>
        <rFont val="Calibri"/>
        <family val="2"/>
        <scheme val="minor"/>
      </rPr>
      <t>.</t>
    </r>
  </si>
  <si>
    <r>
      <t xml:space="preserve">c) Make sure that you enter a serial number for all listed activities under </t>
    </r>
    <r>
      <rPr>
        <sz val="12"/>
        <color theme="1"/>
        <rFont val="Calibri"/>
        <family val="2"/>
      </rPr>
      <t>③ (enter '1' for the first listed activity, '2' for the second, etc.)</t>
    </r>
  </si>
  <si>
    <t>Step 4: GSGS points</t>
  </si>
  <si>
    <t>a) If you are only interested in receiving a GSGS certificate that lists your activities and achievements during your time as a GSGS member, you do not need to bother about GSGS points.</t>
  </si>
  <si>
    <r>
      <t xml:space="preserve">c) For workshops and events organised by the GSGS, any points are directly awarded in the GSGS office when we record your attendance. </t>
    </r>
    <r>
      <rPr>
        <u/>
        <sz val="12"/>
        <color theme="1"/>
        <rFont val="Calibri"/>
        <family val="2"/>
        <scheme val="minor"/>
      </rPr>
      <t>You do not need to report these activities here.</t>
    </r>
  </si>
  <si>
    <r>
      <t xml:space="preserve">d) Based on the information you entered, and on the GSGS rules, for most activities a certain number of GSGS points is suggested (see 'Activity_Report' tab unter </t>
    </r>
    <r>
      <rPr>
        <sz val="12"/>
        <color theme="1"/>
        <rFont val="Calibri"/>
        <family val="2"/>
      </rPr>
      <t>②, left-hand column)</t>
    </r>
    <r>
      <rPr>
        <sz val="12"/>
        <color theme="1"/>
        <rFont val="Calibri"/>
        <family val="2"/>
        <scheme val="minor"/>
      </rPr>
      <t xml:space="preserve">. Usually it is a fixed number or the lowest number awarded for a certain activity. </t>
    </r>
    <r>
      <rPr>
        <u/>
        <sz val="12"/>
        <color theme="1"/>
        <rFont val="Calibri"/>
        <family val="2"/>
        <scheme val="minor"/>
      </rPr>
      <t>If you wish, you can apply for a higher number of GSGS points</t>
    </r>
    <r>
      <rPr>
        <sz val="12"/>
        <color theme="1"/>
        <rFont val="Calibri"/>
        <family val="2"/>
        <scheme val="minor"/>
      </rPr>
      <t xml:space="preserve"> by changing the number under </t>
    </r>
    <r>
      <rPr>
        <sz val="12"/>
        <color theme="1"/>
        <rFont val="Calibri"/>
        <family val="2"/>
      </rPr>
      <t xml:space="preserve">②, </t>
    </r>
    <r>
      <rPr>
        <u/>
        <sz val="12"/>
        <color theme="1"/>
        <rFont val="Calibri"/>
        <family val="2"/>
      </rPr>
      <t>right-hand column</t>
    </r>
    <r>
      <rPr>
        <sz val="12"/>
        <color theme="1"/>
        <rFont val="Calibri"/>
        <family val="2"/>
      </rPr>
      <t xml:space="preserve">). If you do, you and your </t>
    </r>
    <r>
      <rPr>
        <u/>
        <sz val="12"/>
        <color theme="1"/>
        <rFont val="Calibri"/>
        <family val="2"/>
      </rPr>
      <t>advisor</t>
    </r>
    <r>
      <rPr>
        <sz val="12"/>
        <color theme="1"/>
        <rFont val="Calibri"/>
        <family val="2"/>
      </rPr>
      <t xml:space="preserve"> will usually need to provide an explanation (see the tab 'Points_Catalogue' for details).</t>
    </r>
    <r>
      <rPr>
        <sz val="12"/>
        <color theme="1"/>
        <rFont val="Calibri"/>
        <family val="2"/>
        <scheme val="minor"/>
      </rPr>
      <t xml:space="preserve"> </t>
    </r>
  </si>
  <si>
    <r>
      <rPr>
        <b/>
        <sz val="10"/>
        <color theme="9" tint="-0.249977111117893"/>
        <rFont val="Calibri"/>
        <family val="2"/>
      </rPr>
      <t>①</t>
    </r>
    <r>
      <rPr>
        <b/>
        <sz val="11.5"/>
        <color theme="9" tint="-0.249977111117893"/>
        <rFont val="Calibri"/>
        <family val="2"/>
      </rPr>
      <t xml:space="preserve"> </t>
    </r>
    <r>
      <rPr>
        <b/>
        <sz val="10"/>
        <color theme="9" tint="-0.249977111117893"/>
        <rFont val="Calibri"/>
        <family val="2"/>
        <scheme val="minor"/>
      </rPr>
      <t>Enter the required information (all white cells) in the upper panel.</t>
    </r>
    <r>
      <rPr>
        <i/>
        <sz val="10"/>
        <color theme="9" tint="-0.249977111117893"/>
        <rFont val="Calibri"/>
        <family val="2"/>
        <scheme val="minor"/>
      </rPr>
      <t xml:space="preserve"> </t>
    </r>
    <r>
      <rPr>
        <i/>
        <sz val="10"/>
        <rFont val="Calibri"/>
        <family val="2"/>
        <scheme val="minor"/>
      </rPr>
      <t>Grey cells in the lower panel are filled automatically from the blue entry forms.</t>
    </r>
  </si>
  <si>
    <t>Step 5: Finalizing the Activity Report</t>
  </si>
  <si>
    <t>Step 6: Print Form</t>
  </si>
  <si>
    <r>
      <t>a) The '</t>
    </r>
    <r>
      <rPr>
        <b/>
        <sz val="12"/>
        <color theme="6" tint="-0.249977111117893"/>
        <rFont val="Calibri"/>
        <family val="2"/>
        <scheme val="minor"/>
      </rPr>
      <t>Print_Form</t>
    </r>
    <r>
      <rPr>
        <sz val="12"/>
        <color theme="1"/>
        <rFont val="Calibri"/>
        <family val="2"/>
        <scheme val="minor"/>
      </rPr>
      <t>' takes its information directly from the 'Activity Report' itself. Additional information should only be given in the orange boxes.</t>
    </r>
  </si>
  <si>
    <t>Step 7: Save and submit</t>
  </si>
  <si>
    <t>c) Send the entire MS Excel document to gradschool-geosci@uni-koeln.de by e-mail.</t>
  </si>
  <si>
    <t>Issue</t>
  </si>
  <si>
    <t>Solution</t>
  </si>
  <si>
    <t>Issue date</t>
  </si>
  <si>
    <t>Not possible to enter 2019 as date</t>
  </si>
  <si>
    <t>Issue raiser</t>
  </si>
  <si>
    <t>Bahru A</t>
  </si>
  <si>
    <t>Issue location</t>
  </si>
  <si>
    <t>Solution executed (date)</t>
  </si>
  <si>
    <t xml:space="preserve">All dates in entry forms; Column C in Collection Form </t>
  </si>
  <si>
    <t>All entry form dates: Allow dates from 01/01/2017 and add a note in the yellow comment box of each date field; in Collection Form (column C), change exclusion date from &lt;01/01/2020 to &lt;01/01/2017.</t>
  </si>
  <si>
    <t>Version</t>
  </si>
  <si>
    <t>1.1_BETA</t>
  </si>
  <si>
    <t>Readme</t>
  </si>
  <si>
    <t>KB</t>
  </si>
  <si>
    <t>Cannot be solved (even when protected cells can be selected, it is not possible to select the text. Would have been helpful for question / correspondence. Use screenshot instead.</t>
  </si>
  <si>
    <t>-</t>
  </si>
  <si>
    <t>Not possible to select text on readme page</t>
  </si>
  <si>
    <t>1.2_BETA</t>
  </si>
  <si>
    <t>Publ. Form</t>
  </si>
  <si>
    <t>KB (Bah)</t>
  </si>
  <si>
    <t>Copy remark directly below example (submission)</t>
  </si>
  <si>
    <t>Remarks at bottom are not regarded.</t>
  </si>
  <si>
    <t>Export_readme to hard keep updated (only update this information in SOP 2-3)</t>
  </si>
  <si>
    <t>ExportForm_readme</t>
  </si>
  <si>
    <t>Change text to "See current SOP 2-3 AchievementReportImport for instructions"</t>
  </si>
  <si>
    <t>Training topic categories unclear</t>
  </si>
  <si>
    <t>Training Entry From</t>
  </si>
  <si>
    <t>Add explanation and refer to Points Catalogue</t>
  </si>
  <si>
    <t>your field of research ('soft skills').  Any project/subject-related training usually fits within 'technical / methods skills'.</t>
  </si>
  <si>
    <t xml:space="preserve">About 'topic': see the tab 'Points_Catalogue' for an overview. If you are unsure about the topic, choose '(other) transferable skills' for any training not directly related to </t>
  </si>
  <si>
    <t>other</t>
  </si>
  <si>
    <t xml:space="preserve"> For format 'other': specify in 'Further details'</t>
  </si>
  <si>
    <t>Event organiser, e.g.
HR Development, Univ. of Cologne.
For other institutions write in full.</t>
  </si>
  <si>
    <t>If you accidentally paste a URL in the Serial No. space on the Activity Report, you can't erase it.</t>
  </si>
  <si>
    <t>Activity Report</t>
  </si>
  <si>
    <t>Sara A</t>
  </si>
  <si>
    <t>Pasting the DOI (or URL) in the DOI section in the Publications tab locks it and you can't change it.</t>
  </si>
  <si>
    <t>Publications Form</t>
  </si>
  <si>
    <t>The Bachelor student entered in Student Guidance didn't show up on the form</t>
  </si>
  <si>
    <t>On Activity Report Tab, you can't actually use space 5, Space for Comments.</t>
  </si>
  <si>
    <t>Training Form, Further Details - might be a little too limited, and the character limit notice doesn't show like the other sections.</t>
  </si>
  <si>
    <t xml:space="preserve">In Read Me, under Step 6, d) "digital signature only after prior d Print the 'Print_Form'..." I think there is something missing and the lines got stuck together. </t>
  </si>
  <si>
    <t xml:space="preserve">Electronic submission - A comment on this, are you considering a grace period for the first couple months for the use of eletronic "printed" forms without prior application? </t>
  </si>
  <si>
    <t>On Points_Catalogue, it looks like you're greying out the sections that don't need to be reported in this form. If that is correct, then for the Training header, maybe change (GSGS or elsewhere) to (not organized by GSGS), and change text color of first three activities under "Community service and other activities" to grey (to match other non-reported GSGS activities).</t>
  </si>
  <si>
    <t>you say to have the actual file name in GSGS convention. I think that while this is a valid request that makes sense, you'll probably get people like me who are dumb and don't do that and make a mess of their G folder. I have my certificates saved with names that I recognize as I won't remember what each activity is with the GSGS naming but it's super easy just to save a copy with another name and then upload that copy</t>
  </si>
  <si>
    <t>Print Form / General</t>
  </si>
  <si>
    <t>Points Catalogue</t>
  </si>
  <si>
    <t>Docfile / General</t>
  </si>
  <si>
    <t>10.123/456</t>
  </si>
  <si>
    <t>DOI in format: 10.123/456 (leave out "https://doi.org/")</t>
  </si>
  <si>
    <t>Digital Object Identifier (DOI). 
If no DOI available, see Remark on the right.</t>
  </si>
  <si>
    <r>
      <t xml:space="preserve">Make clearer to only enter part </t>
    </r>
    <r>
      <rPr>
        <u/>
        <sz val="11"/>
        <color theme="1"/>
        <rFont val="Calibri"/>
        <family val="2"/>
        <scheme val="minor"/>
      </rPr>
      <t>behind</t>
    </r>
    <r>
      <rPr>
        <sz val="11"/>
        <color theme="1"/>
        <rFont val="Calibri"/>
        <family val="2"/>
        <scheme val="minor"/>
      </rPr>
      <t xml:space="preserve"> https://doi.org/ -  write in column header</t>
    </r>
  </si>
  <si>
    <t>1.3_BETA</t>
  </si>
  <si>
    <t>Missing link in Community Service Form</t>
  </si>
  <si>
    <t>Remove lock</t>
  </si>
  <si>
    <t>expanded 50 &gt; 80 chars, show character limit</t>
  </si>
  <si>
    <r>
      <t xml:space="preserve">Active member of GSGS Doctoral Council for </t>
    </r>
    <r>
      <rPr>
        <b/>
        <sz val="11"/>
        <color theme="1" tint="0.499984740745262"/>
        <rFont val="Calibri"/>
        <family val="2"/>
      </rPr>
      <t>1 year</t>
    </r>
    <r>
      <rPr>
        <sz val="11"/>
        <color theme="1" tint="0.499984740745262"/>
        <rFont val="Calibri"/>
        <family val="2"/>
      </rPr>
      <t xml:space="preserve"> </t>
    </r>
  </si>
  <si>
    <r>
      <t xml:space="preserve">Peer mentoring </t>
    </r>
    <r>
      <rPr>
        <sz val="11"/>
        <color theme="1" tint="0.499984740745262"/>
        <rFont val="Calibri"/>
        <family val="2"/>
      </rPr>
      <t>(for 1 year)</t>
    </r>
  </si>
  <si>
    <t>Activities in grey are administered directly by the GSGS office. You cannot use the Activity Report to report them.</t>
  </si>
  <si>
    <t>definitely something missing &amp; scrambled - edited</t>
  </si>
  <si>
    <t>Since GSGS-organised activities still can earn you GSGS points, I'd leave GSGS in under Training.
That's a good point - done. Same for all "compulsory activities".</t>
  </si>
  <si>
    <t>Limited the number of chars. In Serial No. to 4 - does this solve the issue? Asked Sara to check.</t>
  </si>
  <si>
    <t>I have uploaded all required proof or evidence to my GSGS member 'G folder' in Docfile</t>
  </si>
  <si>
    <r>
      <t xml:space="preserve">d) Either attach all documents from Step 7b to the same e-mail OR upload them to your GSGS member record (G-folder) in Docfile, </t>
    </r>
    <r>
      <rPr>
        <sz val="12"/>
        <color theme="1"/>
        <rFont val="Calibri"/>
        <family val="2"/>
        <scheme val="minor"/>
      </rPr>
      <t xml:space="preserve">depending on what you indicated on the 'Print Form'. </t>
    </r>
  </si>
  <si>
    <t>For other activities GSGS points are arbitrary</t>
  </si>
  <si>
    <t>Further details to be included on certificate</t>
  </si>
  <si>
    <t>All entry forms</t>
  </si>
  <si>
    <t>DOI field too short</t>
  </si>
  <si>
    <t>Expand 20 &gt; 30 chars, show character limit</t>
  </si>
  <si>
    <t>No direct reference to Activity Serial No. In Export file</t>
  </si>
  <si>
    <t>CollectionForm&amp;ExportForm</t>
  </si>
  <si>
    <t xml:space="preserve">Note: You do not need to report back your participation in training organised by the GSGS, including the Induction Module. </t>
  </si>
  <si>
    <t>Please keep a record for yourself and check the entry on your next GSGS Transcript.</t>
  </si>
  <si>
    <r>
      <rPr>
        <b/>
        <sz val="11"/>
        <color theme="1"/>
        <rFont val="Calibri"/>
        <family val="2"/>
        <scheme val="minor"/>
      </rPr>
      <t xml:space="preserve">Complete at least the information in the columns with the </t>
    </r>
    <r>
      <rPr>
        <b/>
        <sz val="11"/>
        <color theme="9" tint="-0.249977111117893"/>
        <rFont val="Calibri"/>
        <family val="2"/>
        <scheme val="minor"/>
      </rPr>
      <t>orange headers</t>
    </r>
    <r>
      <rPr>
        <sz val="11"/>
        <color theme="1"/>
        <rFont val="Calibri"/>
        <family val="2"/>
        <scheme val="minor"/>
      </rPr>
      <t xml:space="preserve">; </t>
    </r>
  </si>
  <si>
    <r>
      <rPr>
        <sz val="11"/>
        <color rgb="FF0070C0"/>
        <rFont val="Calibri"/>
        <family val="2"/>
        <scheme val="minor"/>
      </rPr>
      <t>blue headers</t>
    </r>
    <r>
      <rPr>
        <sz val="11"/>
        <color theme="1"/>
        <rFont val="Calibri"/>
        <family val="2"/>
        <scheme val="minor"/>
      </rPr>
      <t xml:space="preserve"> indicate extra/voluntary information.</t>
    </r>
  </si>
  <si>
    <r>
      <t xml:space="preserve">Use this column for information that does not fit into other fields but </t>
    </r>
    <r>
      <rPr>
        <b/>
        <i/>
        <sz val="11"/>
        <color theme="0" tint="-0.499984740745262"/>
        <rFont val="Calibri"/>
        <family val="2"/>
        <scheme val="minor"/>
      </rPr>
      <t>should be on your certificate</t>
    </r>
    <r>
      <rPr>
        <i/>
        <sz val="11"/>
        <color theme="0" tint="-0.499984740745262"/>
        <rFont val="Calibri"/>
        <family val="2"/>
        <scheme val="minor"/>
      </rPr>
      <t xml:space="preserve">. </t>
    </r>
    <r>
      <rPr>
        <i/>
        <u/>
        <sz val="11"/>
        <color theme="0" tint="-0.499984740745262"/>
        <rFont val="Calibri"/>
        <family val="2"/>
        <scheme val="minor"/>
      </rPr>
      <t>Write comments in the Activity_ Report tab.</t>
    </r>
  </si>
  <si>
    <r>
      <t xml:space="preserve">Use this column for information that does not fit into other fields but </t>
    </r>
    <r>
      <rPr>
        <b/>
        <i/>
        <sz val="11"/>
        <color theme="0" tint="-0.499984740745262"/>
        <rFont val="Calibri"/>
        <family val="2"/>
        <scheme val="minor"/>
      </rPr>
      <t>should be on your certificate</t>
    </r>
    <r>
      <rPr>
        <i/>
        <sz val="11"/>
        <color theme="0" tint="-0.499984740745262"/>
        <rFont val="Calibri"/>
        <family val="2"/>
        <scheme val="minor"/>
      </rPr>
      <t>.</t>
    </r>
    <r>
      <rPr>
        <i/>
        <u/>
        <sz val="11"/>
        <color theme="0" tint="-0.499984740745262"/>
        <rFont val="Calibri"/>
        <family val="2"/>
        <scheme val="minor"/>
      </rPr>
      <t xml:space="preserve"> Write comments in the Activity_ Report tab.</t>
    </r>
  </si>
  <si>
    <r>
      <t xml:space="preserve">Use this column for information that does not fit into other fields but </t>
    </r>
    <r>
      <rPr>
        <b/>
        <i/>
        <sz val="9"/>
        <color theme="1" tint="0.499984740745262"/>
        <rFont val="Calibri"/>
        <family val="2"/>
        <scheme val="minor"/>
      </rPr>
      <t>should be on your certificate</t>
    </r>
    <r>
      <rPr>
        <i/>
        <sz val="9"/>
        <color theme="1" tint="0.499984740745262"/>
        <rFont val="Calibri"/>
        <family val="2"/>
        <scheme val="minor"/>
      </rPr>
      <t xml:space="preserve">. Write </t>
    </r>
    <r>
      <rPr>
        <i/>
        <u/>
        <sz val="9"/>
        <color theme="1" tint="0.499984740745262"/>
        <rFont val="Calibri"/>
        <family val="2"/>
        <scheme val="minor"/>
      </rPr>
      <t>comments in the Activity_ Report tab</t>
    </r>
  </si>
  <si>
    <r>
      <t xml:space="preserve">Use this column for information that does not fit into other fields but </t>
    </r>
    <r>
      <rPr>
        <b/>
        <i/>
        <sz val="10"/>
        <color theme="1" tint="0.499984740745262"/>
        <rFont val="Calibri"/>
        <family val="2"/>
        <scheme val="minor"/>
      </rPr>
      <t>should be on your certificate</t>
    </r>
    <r>
      <rPr>
        <i/>
        <sz val="10"/>
        <color theme="1" tint="0.499984740745262"/>
        <rFont val="Calibri"/>
        <family val="2"/>
        <scheme val="minor"/>
      </rPr>
      <t xml:space="preserve">. </t>
    </r>
    <r>
      <rPr>
        <i/>
        <u/>
        <sz val="10"/>
        <color theme="1" tint="0.499984740745262"/>
        <rFont val="Calibri"/>
        <family val="2"/>
        <scheme val="minor"/>
      </rPr>
      <t>Write comments in the Activity_ Report tab</t>
    </r>
  </si>
  <si>
    <t xml:space="preserve">Note: You do not need to report the following activities; they are administred by the GSGS. </t>
  </si>
  <si>
    <t>Please keep a record for yourself and check their entry on your next GSGS Transcript.</t>
  </si>
  <si>
    <t>suggested points for entry "week" in training duration does not work</t>
  </si>
  <si>
    <t>added factor "10" for week</t>
  </si>
  <si>
    <t>1.4_BETA</t>
  </si>
  <si>
    <t>Add to AchieRemarks and SOP (!)</t>
  </si>
  <si>
    <t>No points suggested for non-peer-reviewed publications</t>
  </si>
  <si>
    <t>At the same time: Acceptance First-author paper should be 2 points, not 3</t>
  </si>
  <si>
    <t>corrected</t>
  </si>
  <si>
    <t>Change all suggested points to numbers (without "" in formulas)</t>
  </si>
  <si>
    <t>all forms</t>
  </si>
  <si>
    <t>Change order of Points Catalogue to match report</t>
  </si>
  <si>
    <t>People enter information about the procedure (not the activity itself) in 'Further details'</t>
  </si>
  <si>
    <t xml:space="preserve">Change header </t>
  </si>
  <si>
    <t>ActR= Acti-vityReport</t>
  </si>
  <si>
    <t>GSGS/ActR</t>
  </si>
  <si>
    <t>ActR</t>
  </si>
  <si>
    <t>Enter all scientific publications you want to appear on your GSGS certificate.</t>
  </si>
  <si>
    <r>
      <rPr>
        <b/>
        <sz val="14"/>
        <color theme="0"/>
        <rFont val="Calibri"/>
        <family val="2"/>
        <scheme val="minor"/>
      </rPr>
      <t xml:space="preserve">Acceptance 
</t>
    </r>
    <r>
      <rPr>
        <b/>
        <sz val="11"/>
        <color theme="0"/>
        <rFont val="Calibri"/>
        <family val="2"/>
        <scheme val="minor"/>
      </rPr>
      <t>(or publication for non-peer-reviewed scientific publications)</t>
    </r>
  </si>
  <si>
    <t>1.5_BETA</t>
  </si>
  <si>
    <t>Add "scientific" to publication page</t>
  </si>
  <si>
    <t>Networking activity</t>
  </si>
  <si>
    <t>No points suggested for other networking acitivities</t>
  </si>
  <si>
    <t>Networking_comm Form</t>
  </si>
  <si>
    <t>10.</t>
  </si>
  <si>
    <t>Add " '10. " as standard text in the DOI fields</t>
  </si>
  <si>
    <t>Applied for number of points don't show after import</t>
  </si>
  <si>
    <t>Database</t>
  </si>
  <si>
    <t>(Start) Date</t>
  </si>
  <si>
    <t>some activities that take more than one day, maybe we should say "Start-Date"</t>
  </si>
  <si>
    <t>Community Service and Netw.&amp; Comm</t>
  </si>
  <si>
    <t>Barbara B</t>
  </si>
  <si>
    <t>Write what to do if submission and acceptance are reported at the same time</t>
  </si>
  <si>
    <t>Why should Advisors sign for Training??</t>
  </si>
  <si>
    <t>Boris B</t>
  </si>
  <si>
    <t>Candidates tick boxes where Adv. Statement is needed?</t>
  </si>
  <si>
    <t>(Other) transferable skills training topics on request</t>
  </si>
  <si>
    <t>Changed in Networking &amp; Comm and CommSesrv</t>
  </si>
  <si>
    <t xml:space="preserve">Format for saving activity proofs not clear </t>
  </si>
  <si>
    <t>Sarah L</t>
  </si>
  <si>
    <t>Include reference to "Step 3" in ReadMe (or change order in ReadMe?)</t>
  </si>
  <si>
    <t>y</t>
  </si>
  <si>
    <t>n</t>
  </si>
  <si>
    <r>
      <rPr>
        <sz val="11.5"/>
        <color theme="1"/>
        <rFont val="Calibri"/>
        <family val="2"/>
      </rPr>
      <t xml:space="preserve">⑥ </t>
    </r>
    <r>
      <rPr>
        <b/>
        <sz val="10"/>
        <color theme="1"/>
        <rFont val="Calibri"/>
        <family val="2"/>
        <scheme val="minor"/>
      </rPr>
      <t>Space for comments.</t>
    </r>
    <r>
      <rPr>
        <sz val="10"/>
        <color theme="1"/>
        <rFont val="Calibri"/>
        <family val="2"/>
        <scheme val="minor"/>
      </rPr>
      <t xml:space="preserve"> Please refer to specific activities using the serial No. (see </t>
    </r>
    <r>
      <rPr>
        <sz val="10"/>
        <color theme="1"/>
        <rFont val="Calibri"/>
        <family val="2"/>
      </rPr>
      <t>③</t>
    </r>
    <r>
      <rPr>
        <sz val="10"/>
        <color theme="1"/>
        <rFont val="Calibri"/>
        <family val="2"/>
        <scheme val="minor"/>
      </rPr>
      <t>).</t>
    </r>
  </si>
  <si>
    <t>④</t>
  </si>
  <si>
    <r>
      <t xml:space="preserve">     for a different number, enter it on the right and provide supporting information in ⑤ or </t>
    </r>
    <r>
      <rPr>
        <sz val="9"/>
        <color theme="1" tint="0.499984740745262"/>
        <rFont val="Calibri"/>
        <family val="2"/>
      </rPr>
      <t>⑥</t>
    </r>
    <r>
      <rPr>
        <i/>
        <sz val="9"/>
        <color theme="1" tint="0.499984740745262"/>
        <rFont val="Calibri"/>
        <family val="2"/>
        <scheme val="minor"/>
      </rPr>
      <t>.</t>
    </r>
  </si>
  <si>
    <r>
      <rPr>
        <b/>
        <sz val="11.5"/>
        <color theme="9" tint="-0.249977111117893"/>
        <rFont val="Calibri"/>
        <family val="2"/>
      </rPr>
      <t xml:space="preserve">⑦ </t>
    </r>
    <r>
      <rPr>
        <b/>
        <sz val="10"/>
        <color theme="9" tint="-0.249977111117893"/>
        <rFont val="Calibri"/>
        <family val="2"/>
        <scheme val="minor"/>
      </rPr>
      <t>Continue to the tab 'Print_Form'.</t>
    </r>
  </si>
  <si>
    <r>
      <t>Complete the white cells (</t>
    </r>
    <r>
      <rPr>
        <b/>
        <sz val="10"/>
        <color theme="9" tint="-0.249977111117893"/>
        <rFont val="Calibri"/>
        <family val="2"/>
      </rPr>
      <t xml:space="preserve">② to ④) </t>
    </r>
    <r>
      <rPr>
        <b/>
        <sz val="10"/>
        <color theme="9" tint="-0.249977111117893"/>
        <rFont val="Calibri"/>
        <family val="2"/>
        <scheme val="minor"/>
      </rPr>
      <t>in the lower panel</t>
    </r>
    <r>
      <rPr>
        <b/>
        <u/>
        <sz val="10"/>
        <color theme="9" tint="-0.249977111117893"/>
        <rFont val="Calibri"/>
        <family val="2"/>
        <scheme val="minor"/>
      </rPr>
      <t xml:space="preserve"> behind filled grey cells only</t>
    </r>
    <r>
      <rPr>
        <b/>
        <sz val="10"/>
        <color theme="9" tint="-0.249977111117893"/>
        <rFont val="Calibri"/>
        <family val="2"/>
        <scheme val="minor"/>
      </rPr>
      <t>.</t>
    </r>
  </si>
  <si>
    <r>
      <rPr>
        <sz val="9"/>
        <rFont val="Calibri"/>
        <family val="2"/>
      </rPr>
      <t>⑤</t>
    </r>
    <r>
      <rPr>
        <sz val="10"/>
        <rFont val="Calibri"/>
        <family val="2"/>
      </rPr>
      <t xml:space="preserve"> A</t>
    </r>
    <r>
      <rPr>
        <sz val="10"/>
        <rFont val="Calibri"/>
        <family val="2"/>
        <scheme val="minor"/>
      </rPr>
      <t>ctivity-specific comments, incl. url as proof</t>
    </r>
  </si>
  <si>
    <t xml:space="preserve">     See Points_Catalogue tab for details.</t>
  </si>
  <si>
    <t>GSGS_Database_v8 (20210907)</t>
  </si>
  <si>
    <t>Include applied for number of points in Indiv. Achievements Form and BulkAchievements Form on the database</t>
  </si>
  <si>
    <t xml:space="preserve">④ For each activity with a Serial No., indicate if your advisor needs to provide a statement (type 'y' or 'n'). </t>
  </si>
  <si>
    <t>applied</t>
  </si>
  <si>
    <r>
      <t xml:space="preserve">Before signing, I have </t>
    </r>
    <r>
      <rPr>
        <b/>
        <i/>
        <sz val="10"/>
        <color theme="9" tint="-0.249977111117893"/>
        <rFont val="Calibri"/>
        <family val="2"/>
        <scheme val="minor"/>
      </rPr>
      <t>provided comments</t>
    </r>
    <r>
      <rPr>
        <i/>
        <sz val="10"/>
        <color theme="9" tint="-0.249977111117893"/>
        <rFont val="Calibri"/>
        <family val="2"/>
        <scheme val="minor"/>
      </rPr>
      <t xml:space="preserve"> overleaf wherever necessary (indicated with orange fields 'y', as instructed by the doctoral candidate). With my signature, I confirm the correctness of the information provided to the best of my knowledge (</t>
    </r>
    <r>
      <rPr>
        <i/>
        <u/>
        <sz val="10"/>
        <color theme="9" tint="-0.249977111117893"/>
        <rFont val="Calibri"/>
        <family val="2"/>
        <scheme val="minor"/>
      </rPr>
      <t>for those fields only</t>
    </r>
    <r>
      <rPr>
        <i/>
        <sz val="10"/>
        <color theme="9" tint="-0.249977111117893"/>
        <rFont val="Calibri"/>
        <family val="2"/>
        <scheme val="minor"/>
      </rPr>
      <t>).</t>
    </r>
  </si>
  <si>
    <t xml:space="preserve">Please print this form, sign by hand and send to the GSGS Office by (internal) mail. </t>
  </si>
  <si>
    <t>1.6_BETA</t>
  </si>
  <si>
    <t>:-) I've added an unsubtle note on the readme page to please read the README page
FYI: I just checked and can actually delete files from your G folder. I can see your point about rather having those files with recognizable names. Maybe you're right that having them twice could be a solution. I will get back about this.
DISCUSS with council
Until then, keep instruction as they are</t>
  </si>
  <si>
    <r>
      <t xml:space="preserve">Activity Reports can be submitted at any time. To reduce handling time, we kindly ask you to collect several activities before submitting an Activity Report </t>
    </r>
    <r>
      <rPr>
        <b/>
        <sz val="12"/>
        <color theme="1"/>
        <rFont val="Calibri"/>
        <family val="2"/>
        <scheme val="minor"/>
      </rPr>
      <t>once or twice a year, for example around the time when you submit a progress report</t>
    </r>
    <r>
      <rPr>
        <sz val="12"/>
        <color theme="1"/>
        <rFont val="Calibri"/>
        <family val="2"/>
        <scheme val="minor"/>
      </rPr>
      <t>.</t>
    </r>
  </si>
  <si>
    <t>c) Please follow the instructions on the entry forms. In principle, all information entered on the entry forms will be copied unto the GSGS database and thus to your certificate, so please do not include any remarks about the activity at this stage (leave them to Step 2).</t>
  </si>
  <si>
    <r>
      <t>a) Activities and achievements are grouped into categories '</t>
    </r>
    <r>
      <rPr>
        <b/>
        <sz val="12"/>
        <color theme="3"/>
        <rFont val="Calibri"/>
        <family val="2"/>
        <scheme val="minor"/>
      </rPr>
      <t>Training</t>
    </r>
    <r>
      <rPr>
        <sz val="12"/>
        <rFont val="Calibri"/>
        <family val="2"/>
        <scheme val="minor"/>
      </rPr>
      <t>', '</t>
    </r>
    <r>
      <rPr>
        <b/>
        <sz val="12"/>
        <color theme="3"/>
        <rFont val="Calibri"/>
        <family val="2"/>
        <scheme val="minor"/>
      </rPr>
      <t>Publications</t>
    </r>
    <r>
      <rPr>
        <sz val="12"/>
        <rFont val="Calibri"/>
        <family val="2"/>
        <scheme val="minor"/>
      </rPr>
      <t xml:space="preserve">', </t>
    </r>
    <r>
      <rPr>
        <b/>
        <sz val="12"/>
        <color theme="3"/>
        <rFont val="Calibri"/>
        <family val="2"/>
        <scheme val="minor"/>
      </rPr>
      <t>Networking&amp;Communications</t>
    </r>
    <r>
      <rPr>
        <sz val="12"/>
        <rFont val="Calibri"/>
        <family val="2"/>
        <scheme val="minor"/>
      </rPr>
      <t>' and '</t>
    </r>
    <r>
      <rPr>
        <b/>
        <sz val="12"/>
        <color theme="3"/>
        <rFont val="Calibri"/>
        <family val="2"/>
        <scheme val="minor"/>
      </rPr>
      <t>Community Service</t>
    </r>
    <r>
      <rPr>
        <sz val="12"/>
        <rFont val="Calibri"/>
        <family val="2"/>
        <scheme val="minor"/>
      </rPr>
      <t>'. For each category, a separate entry form is available via the blue tabs. The categories match those on the 'Points Catalogue' most of you are familiar with.</t>
    </r>
  </si>
  <si>
    <t>b) Again, please follow the instructions. You can leave comments about specific entry in column ⑤.</t>
  </si>
  <si>
    <r>
      <t xml:space="preserve">a) For us to issue a certificate, we need proof or evidence of your activities. Look at the tab 'Points_Catalogue' to see what sort of proof or evidence you need to supply (e.g. an editor e-mail or a confirmation of attendance of a workshop). Save your proof or evidence as separate (preferably PDF) files. </t>
    </r>
    <r>
      <rPr>
        <sz val="12"/>
        <rFont val="Calibri"/>
        <family val="2"/>
        <scheme val="minor"/>
      </rPr>
      <t>Use the follo</t>
    </r>
    <r>
      <rPr>
        <sz val="12"/>
        <color theme="1"/>
        <rFont val="Calibri"/>
        <family val="2"/>
        <scheme val="minor"/>
      </rPr>
      <t>wing naming convention: "yyyyMMdd_LastName_activity#", where 'yyyyMMdd' is the date when you fill out your Activity Report, 'LastName' obviously is your last name, and '#' is the Serial No. (see Step 2c).</t>
    </r>
  </si>
  <si>
    <t>b) Attach all proof or evidence files at the same time when you send us your electronic Activity Report (see Step 7). Alternatively, you can upload the files in your GSGS member 'G-folder' in Docfile.</t>
  </si>
  <si>
    <t>c) If you are asked to provide a 'url' (i.e. an internet address, such as "www.geosciences.uni-koeln.de/gsgs"), you can copy it straight into column ⑤ (or area ⑥, quoting the Serial No.).</t>
  </si>
  <si>
    <r>
      <t xml:space="preserve">d) For some activities, your advisor needs to sign and sometimes provide an explanation (see the tab 'Points_Catalogue' for details). It is your responsibility to instruct you advisor clearly where such information is needed by typing a 'y' in column ④. You can use ⑤ for further comments about a specific activity, or area </t>
    </r>
    <r>
      <rPr>
        <sz val="12"/>
        <color theme="1"/>
        <rFont val="Calibri"/>
        <family val="2"/>
      </rPr>
      <t>⑥ for general remarks (or specific remarks,</t>
    </r>
    <r>
      <rPr>
        <sz val="12"/>
        <color theme="1"/>
        <rFont val="Calibri"/>
        <family val="2"/>
        <scheme val="minor"/>
      </rPr>
      <t xml:space="preserve"> quoting the Serial No.). If your advisor needs more space than is provided on the Print_Form (see Step 6), he or she can send an e-mail to the GSGS Office.</t>
    </r>
  </si>
  <si>
    <r>
      <t xml:space="preserve">b) If you also would like to qualify for financial GSGS support (e.g. GSGS Training and Networking Grants, formerly known as GSGS Travel Grants), you need to collect at least 5 GSGS per semester </t>
    </r>
    <r>
      <rPr>
        <u/>
        <sz val="12"/>
        <color theme="1"/>
        <rFont val="Calibri"/>
        <family val="2"/>
        <scheme val="minor"/>
      </rPr>
      <t>on average</t>
    </r>
    <r>
      <rPr>
        <sz val="12"/>
        <color theme="1"/>
        <rFont val="Calibri"/>
        <family val="2"/>
        <scheme val="minor"/>
      </rPr>
      <t>.</t>
    </r>
  </si>
  <si>
    <t>b) Choose from the drop-down list in the orange box at the top left in which way you will supply your proof or evidence files (see Step 3b, including for the file naming convention).</t>
  </si>
  <si>
    <t>b) Save all proof and evidence files in the same folder (note the file naming convention in Step 3b).</t>
  </si>
  <si>
    <r>
      <t xml:space="preserve">a) Save this </t>
    </r>
    <r>
      <rPr>
        <b/>
        <sz val="12"/>
        <color theme="1"/>
        <rFont val="Calibri"/>
        <family val="2"/>
        <scheme val="minor"/>
      </rPr>
      <t>entire MS Excel document</t>
    </r>
    <r>
      <rPr>
        <sz val="12"/>
        <color theme="1"/>
        <rFont val="Calibri"/>
        <family val="2"/>
        <scheme val="minor"/>
      </rPr>
      <t xml:space="preserve"> for your own records, please name it 'yyyyMMdd_GSGS_Activity_Report_LastName' (see Step 3a for details).</t>
    </r>
  </si>
  <si>
    <r>
      <t xml:space="preserve">Situation A: evidence or a supporting statement from your advisor </t>
    </r>
    <r>
      <rPr>
        <b/>
        <u/>
        <sz val="12"/>
        <color theme="3"/>
        <rFont val="Calibri"/>
        <family val="2"/>
        <scheme val="minor"/>
      </rPr>
      <t>is</t>
    </r>
    <r>
      <rPr>
        <b/>
        <sz val="12"/>
        <color theme="3"/>
        <rFont val="Calibri"/>
        <family val="2"/>
        <scheme val="minor"/>
      </rPr>
      <t xml:space="preserve"> needed</t>
    </r>
  </si>
  <si>
    <r>
      <t xml:space="preserve">Situation B: </t>
    </r>
    <r>
      <rPr>
        <b/>
        <u/>
        <sz val="12"/>
        <color theme="3"/>
        <rFont val="Calibri"/>
        <family val="2"/>
        <scheme val="minor"/>
      </rPr>
      <t>NO</t>
    </r>
    <r>
      <rPr>
        <b/>
        <sz val="12"/>
        <color theme="3"/>
        <rFont val="Calibri"/>
        <family val="2"/>
        <scheme val="minor"/>
      </rPr>
      <t xml:space="preserve"> evidence or a supporting statement from your advisor is needed</t>
    </r>
  </si>
  <si>
    <t>Until further notice, we offer an alternative during the covid-19 pandemic:</t>
  </si>
  <si>
    <t xml:space="preserve">A-c) It is your responsibility to instruct your advisor for which activities he or she needs to sign and provide any supporting statements (check the Points_Catalogue). </t>
  </si>
  <si>
    <t>A-d) Give/send the file or the printed form to your advisor. He or she should provide any required explanations, etc. in the orange box at the bottom (either in handwriting or by typing in the electronic version before printing). They should sign and stamp the paper version and return it to you.
You should sign in the orange box at the top left.</t>
  </si>
  <si>
    <t>A-e) Send the printed and signed Print_Form to the GSGS Office by (internal) mail.</t>
  </si>
  <si>
    <t>B-c) It is your responsibility to check in the Points_Catalogue tab if your advisor will need to sign and provide any supporting statements. 
B-d) -</t>
  </si>
  <si>
    <t>B-e) Print the 'Print_Form' and sign it in the orange box at the top left. Send the printed and signed Print_Form to the GSGS Office by (internal) mail.</t>
  </si>
  <si>
    <r>
      <t xml:space="preserve">A-d')- Your advisor scans or take a picture of their signed Print_Form
OR prints the Print_Form as a pdf-file and digitally sign it in Adobe Acrobat.
- </t>
    </r>
    <r>
      <rPr>
        <i/>
        <u/>
        <sz val="12"/>
        <color theme="3"/>
        <rFont val="Calibri"/>
        <family val="2"/>
        <scheme val="minor"/>
      </rPr>
      <t>Your advisor sends</t>
    </r>
    <r>
      <rPr>
        <i/>
        <sz val="12"/>
        <color theme="3"/>
        <rFont val="Calibri"/>
        <family val="2"/>
        <scheme val="minor"/>
      </rPr>
      <t xml:space="preserve"> this file named 'yyyyMMdd_StudentLastName_AdvisorLastName_PrintForm' directly to gradschool-geosci@uni-koeln.de</t>
    </r>
  </si>
  <si>
    <t>B-e')- Scan or take a picture of your signed Print_Form
OR print the Print_Form as a pdf-file and digitally sign it in Adobe Acrobat.
- Then send this file named 'yyyyMMdd_LastName_AR_PrintForm' along with the documents in Step 7.</t>
  </si>
  <si>
    <t>AND 
A-e')- Scan or take a picture of YOUR signed Print_Form
OR print the Print_Form as a pdf-file and digitally sign it in Adobe Acrobat.
- Then send this file named 'yyyyMMdd_LastName_AR_PrintForm' along with the documents in Step 7.</t>
  </si>
  <si>
    <t>With this alternative (A-d' AND A-e'), the GSGS will receive TWO PrintForm files to go with your current ActivityReport: one from each signatory.</t>
  </si>
  <si>
    <t>PLEASE READ - yes, instructions can be tedious, but in the end it will probably save all of us time if you read them. Thanks.</t>
  </si>
  <si>
    <r>
      <t>With the introduction of the GSGS statutes ('</t>
    </r>
    <r>
      <rPr>
        <i/>
        <sz val="12"/>
        <color theme="1"/>
        <rFont val="Calibri"/>
        <family val="2"/>
        <scheme val="minor"/>
      </rPr>
      <t>Ordnung</t>
    </r>
    <r>
      <rPr>
        <sz val="12"/>
        <color theme="1"/>
        <rFont val="Calibri"/>
        <family val="2"/>
        <scheme val="minor"/>
      </rPr>
      <t>') in February 2021, there is no longer a minimum number of points required to qualify for a GSGS certificate. Everyone who successfully defended his or her doctoral thesis as a GSGS member qualifies.</t>
    </r>
  </si>
  <si>
    <t>Thank you for using this GSGS Activity Report, introduced in summer 2021. Its goal is to help doctoral candidates provide complete and consistent information on their activities and achievements, so that it can be included in their GSGS certificate through a direct import into the GSGS Access database. In this way, processing in the GSGS office will be less error prone and considerably faster than with the manual processing we did in the past.</t>
  </si>
  <si>
    <t>including 1/2 day for preparation of a text for personal feedback</t>
  </si>
  <si>
    <t xml:space="preserve">discuss with BB - grace period during COVID19 pandemic: sign &amp; scan, Adv send by email to Gradschool-geosci. Added in ReadMe
</t>
  </si>
  <si>
    <t>To report the acceptance of a manuscript for which you listed the submission above, simply write '(accepted dd/MM/yyyy)' in 'Further details' directly behind the submission.</t>
  </si>
  <si>
    <t>Use the table below only to report the acceptance of previously reported submission or the publication of non-peer-reviewed scientific publications</t>
  </si>
  <si>
    <t>done</t>
  </si>
  <si>
    <t>This is a beta version - with the help of the Doctoral Council and some other GSGS members (thanks, everyone!), we tested it with Excel under Windows and Mac and with LibreOffice.calc and all seemed to work (although the tab colours sometimes vanish). Still, should you experience any difficulties when filling it out, please report them to the GSGS office via gradschool-geosci@uni-koeln.de  Thank you.
Please make sure that you use the latest version - available in the "Downloads" section of the GSGS website.</t>
  </si>
  <si>
    <t>See alternative submission mode during the covid-19 pandamic in the ReadMe tab.</t>
  </si>
  <si>
    <r>
      <t xml:space="preserve">Review the information in the 'Activity_Record' tab. For corrections to activity information, go back to the entry forms. If you are sure that you have provided all required information correctly, written any instructions to your advisor (in columns </t>
    </r>
    <r>
      <rPr>
        <sz val="12"/>
        <color theme="1"/>
        <rFont val="Calibri"/>
        <family val="2"/>
      </rPr>
      <t>④ and ⑤ or area ⑥),</t>
    </r>
    <r>
      <rPr>
        <sz val="12"/>
        <color theme="1"/>
        <rFont val="Calibri"/>
        <family val="2"/>
        <scheme val="minor"/>
      </rPr>
      <t xml:space="preserve"> and collected all proof or evidence files, please proceed to the '</t>
    </r>
    <r>
      <rPr>
        <b/>
        <sz val="12"/>
        <color theme="6" tint="-0.249977111117893"/>
        <rFont val="Calibri"/>
        <family val="2"/>
        <scheme val="minor"/>
      </rPr>
      <t>Print_Form</t>
    </r>
    <r>
      <rPr>
        <sz val="12"/>
        <color theme="1"/>
        <rFont val="Calibri"/>
        <family val="2"/>
        <scheme val="minor"/>
      </rPr>
      <t>' (Step 6).</t>
    </r>
  </si>
  <si>
    <t>We will acknowledge the receipt of your Activity Report and will send you an updated transcript as soon as possible.</t>
  </si>
  <si>
    <t>Collection Form cell B16 wrong</t>
  </si>
  <si>
    <t>CollectionForm</t>
  </si>
  <si>
    <t>[N&amp;C] J13 instead of L13</t>
  </si>
  <si>
    <t>1.7_BETA</t>
  </si>
  <si>
    <t>See current SOP 2-3 ActivityReportImport for instructions</t>
  </si>
  <si>
    <r>
      <rPr>
        <b/>
        <sz val="12"/>
        <color theme="1"/>
        <rFont val="Calibri"/>
        <family val="2"/>
        <scheme val="minor"/>
      </rPr>
      <t>From now on, how activities appear on someone's certificate will largely depend on how they are entered here.</t>
    </r>
    <r>
      <rPr>
        <sz val="12"/>
        <color theme="1"/>
        <rFont val="Calibri"/>
        <family val="2"/>
        <scheme val="minor"/>
      </rPr>
      <t xml:space="preserve"> The GSGS Office does not have the resources for extensive editing of entries, so please check your current transcript and the information provided in the tips and examples on the entry forms, if you want your certificate to look nice and tidy. One thing is naming the same thing in the same way consistently (e.g. we used "</t>
    </r>
    <r>
      <rPr>
        <b/>
        <sz val="12"/>
        <color theme="1"/>
        <rFont val="Calibri"/>
        <family val="2"/>
        <scheme val="minor"/>
      </rPr>
      <t>Univ. of Cologne</t>
    </r>
    <r>
      <rPr>
        <sz val="12"/>
        <color theme="1"/>
        <rFont val="Calibri"/>
        <family val="2"/>
        <scheme val="minor"/>
      </rPr>
      <t xml:space="preserve">" so far). Therefore, please do not type "Uni Köln", "UoC", "UzK", "Uni Cologne". </t>
    </r>
    <r>
      <rPr>
        <b/>
        <sz val="12"/>
        <color theme="1"/>
        <rFont val="Calibri"/>
        <family val="2"/>
        <scheme val="minor"/>
      </rPr>
      <t>For all other universities, use their full name and city.</t>
    </r>
  </si>
  <si>
    <r>
      <t xml:space="preserve">Further details to be included on certificate </t>
    </r>
    <r>
      <rPr>
        <sz val="11"/>
        <color theme="0"/>
        <rFont val="Calibri"/>
        <family val="2"/>
        <scheme val="minor"/>
      </rPr>
      <t>(not necessary when DOI is given)</t>
    </r>
  </si>
  <si>
    <t>Confirmation of receipt (alternatively DOI after acceptance)</t>
  </si>
  <si>
    <t>Confirmation of acceptance (alternatively DOI)</t>
  </si>
  <si>
    <r>
      <t xml:space="preserve">Confirmation of receipt (alternatively DOI after acceptance); for &gt;0.5 points, explanation from </t>
    </r>
    <r>
      <rPr>
        <b/>
        <sz val="10"/>
        <color theme="9" tint="-0.249977111117893"/>
        <rFont val="Calibri"/>
        <family val="2"/>
        <scheme val="minor"/>
      </rPr>
      <t>advisor</t>
    </r>
  </si>
  <si>
    <r>
      <t xml:space="preserve">Confirmation of acceptance (alternatively DOI); for &gt;0.5 points, explanation from </t>
    </r>
    <r>
      <rPr>
        <b/>
        <sz val="10"/>
        <color theme="9" tint="-0.249977111117893"/>
        <rFont val="Calibri"/>
        <family val="2"/>
        <scheme val="minor"/>
      </rPr>
      <t>advisor</t>
    </r>
  </si>
  <si>
    <t>version 3.2 (16/11/2021)</t>
  </si>
  <si>
    <t>You can see how the data you enter is compiled into the "Achie(vement)Details" on the right.</t>
  </si>
  <si>
    <t>2.0</t>
  </si>
  <si>
    <t>Collection Form cell F33 and F34 wrong (title missing)</t>
  </si>
  <si>
    <t xml:space="preserve">③ Enter a serial number for each listed activity: starting with 1, then 2, etc. Use this number to mark proof/ </t>
  </si>
  <si>
    <r>
      <t xml:space="preserve">     documentation, which you must supply in some form </t>
    </r>
    <r>
      <rPr>
        <i/>
        <u/>
        <sz val="9"/>
        <color theme="1" tint="0.499984740745262"/>
        <rFont val="Calibri"/>
        <family val="2"/>
      </rPr>
      <t>for all activities</t>
    </r>
    <r>
      <rPr>
        <i/>
        <sz val="9"/>
        <color theme="1" tint="0.499984740745262"/>
        <rFont val="Calibri"/>
        <family val="2"/>
      </rPr>
      <t xml:space="preserve"> (see Points_Catalogue tab for details).</t>
    </r>
  </si>
  <si>
    <t>Feld Journal name zu kurz (Soc. Beim Markus Karrer, 20220131)</t>
  </si>
  <si>
    <t>Other info zu kurz für zB Titel einer Publikation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</si>
</sst>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06" x14ac:knownFonts="1">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sz val="9"/>
      <color indexed="81"/>
      <name val="Segoe UI"/>
      <family val="2"/>
    </font>
    <font>
      <b/>
      <sz val="9"/>
      <color indexed="81"/>
      <name val="Segoe UI"/>
      <family val="2"/>
    </font>
    <font>
      <b/>
      <sz val="11"/>
      <color theme="0"/>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sz val="11"/>
      <color rgb="FF0070C0"/>
      <name val="Calibri"/>
      <family val="2"/>
      <scheme val="minor"/>
    </font>
    <font>
      <b/>
      <sz val="14"/>
      <color theme="0"/>
      <name val="Calibri"/>
      <family val="2"/>
      <scheme val="minor"/>
    </font>
    <font>
      <sz val="14"/>
      <color theme="0"/>
      <name val="Calibri"/>
      <family val="2"/>
      <scheme val="minor"/>
    </font>
    <font>
      <b/>
      <sz val="11"/>
      <color theme="9" tint="-0.249977111117893"/>
      <name val="Calibri"/>
      <family val="2"/>
      <scheme val="minor"/>
    </font>
    <font>
      <b/>
      <u/>
      <sz val="11"/>
      <color theme="0"/>
      <name val="Calibri"/>
      <family val="2"/>
      <scheme val="minor"/>
    </font>
    <font>
      <sz val="10"/>
      <color theme="1"/>
      <name val="Calibri"/>
      <family val="2"/>
      <scheme val="minor"/>
    </font>
    <font>
      <i/>
      <sz val="10"/>
      <color theme="1"/>
      <name val="Calibri"/>
      <family val="2"/>
      <scheme val="minor"/>
    </font>
    <font>
      <sz val="9"/>
      <color theme="1"/>
      <name val="Calibri"/>
      <family val="2"/>
      <scheme val="minor"/>
    </font>
    <font>
      <i/>
      <sz val="9"/>
      <color theme="1"/>
      <name val="Calibri"/>
      <family val="2"/>
      <scheme val="minor"/>
    </font>
    <font>
      <sz val="8"/>
      <color theme="1"/>
      <name val="Calibri"/>
      <family val="2"/>
      <scheme val="minor"/>
    </font>
    <font>
      <b/>
      <sz val="12"/>
      <color theme="3" tint="0.39997558519241921"/>
      <name val="Calibri"/>
      <family val="2"/>
      <scheme val="minor"/>
    </font>
    <font>
      <b/>
      <sz val="12"/>
      <color theme="9" tint="-0.249977111117893"/>
      <name val="Calibri"/>
      <family val="2"/>
      <scheme val="minor"/>
    </font>
    <font>
      <u/>
      <sz val="10"/>
      <color rgb="FF000000"/>
      <name val="Calibri"/>
      <family val="2"/>
      <scheme val="minor"/>
    </font>
    <font>
      <sz val="10"/>
      <color rgb="FF000000"/>
      <name val="Calibri"/>
      <family val="2"/>
      <scheme val="minor"/>
    </font>
    <font>
      <i/>
      <sz val="9"/>
      <color indexed="8"/>
      <name val="Calibri"/>
      <family val="2"/>
    </font>
    <font>
      <i/>
      <sz val="9"/>
      <color theme="0" tint="-0.499984740745262"/>
      <name val="Calibri"/>
      <family val="2"/>
      <scheme val="minor"/>
    </font>
    <font>
      <sz val="8"/>
      <color theme="1" tint="0.499984740745262"/>
      <name val="Calibri"/>
      <family val="2"/>
      <scheme val="minor"/>
    </font>
    <font>
      <u/>
      <sz val="11"/>
      <color theme="10"/>
      <name val="Calibri"/>
      <family val="2"/>
      <scheme val="minor"/>
    </font>
    <font>
      <i/>
      <sz val="8"/>
      <color theme="1"/>
      <name val="Calibri"/>
      <family val="2"/>
      <scheme val="minor"/>
    </font>
    <font>
      <i/>
      <sz val="10"/>
      <color theme="9" tint="-0.249977111117893"/>
      <name val="Calibri"/>
      <family val="2"/>
      <scheme val="minor"/>
    </font>
    <font>
      <i/>
      <sz val="10"/>
      <name val="Calibri"/>
      <family val="2"/>
      <scheme val="minor"/>
    </font>
    <font>
      <b/>
      <sz val="10"/>
      <color theme="1"/>
      <name val="Calibri"/>
      <family val="2"/>
      <scheme val="minor"/>
    </font>
    <font>
      <u/>
      <sz val="10"/>
      <color theme="10"/>
      <name val="Calibri"/>
      <family val="2"/>
      <scheme val="minor"/>
    </font>
    <font>
      <b/>
      <sz val="10"/>
      <color theme="9" tint="-0.249977111117893"/>
      <name val="Calibri"/>
      <family val="2"/>
      <scheme val="minor"/>
    </font>
    <font>
      <sz val="10"/>
      <color theme="9" tint="-0.249977111117893"/>
      <name val="Calibri"/>
      <family val="2"/>
      <scheme val="minor"/>
    </font>
    <font>
      <b/>
      <sz val="10"/>
      <name val="Calibri"/>
      <family val="2"/>
      <scheme val="minor"/>
    </font>
    <font>
      <b/>
      <sz val="12"/>
      <name val="Calibri"/>
      <family val="2"/>
      <scheme val="minor"/>
    </font>
    <font>
      <i/>
      <sz val="8"/>
      <color theme="1" tint="0.499984740745262"/>
      <name val="Calibri"/>
      <family val="2"/>
      <scheme val="minor"/>
    </font>
    <font>
      <i/>
      <sz val="10"/>
      <color theme="1" tint="0.499984740745262"/>
      <name val="Calibri"/>
      <family val="2"/>
      <scheme val="minor"/>
    </font>
    <font>
      <i/>
      <sz val="10"/>
      <color theme="0" tint="-0.499984740745262"/>
      <name val="Calibri"/>
      <family val="2"/>
      <scheme val="minor"/>
    </font>
    <font>
      <i/>
      <sz val="10"/>
      <color indexed="8"/>
      <name val="Calibri"/>
      <family val="2"/>
    </font>
    <font>
      <b/>
      <u/>
      <sz val="11"/>
      <color theme="9" tint="-0.249977111117893"/>
      <name val="Calibri"/>
      <family val="2"/>
      <scheme val="minor"/>
    </font>
    <font>
      <sz val="10"/>
      <color theme="0" tint="-0.499984740745262"/>
      <name val="Calibri"/>
      <family val="2"/>
      <scheme val="minor"/>
    </font>
    <font>
      <i/>
      <sz val="11"/>
      <color theme="0" tint="-0.499984740745262"/>
      <name val="Calibri"/>
      <family val="2"/>
      <scheme val="minor"/>
    </font>
    <font>
      <b/>
      <sz val="12"/>
      <color theme="0"/>
      <name val="Calibri"/>
      <family val="2"/>
      <scheme val="minor"/>
    </font>
    <font>
      <sz val="10"/>
      <color theme="0"/>
      <name val="Calibri"/>
      <family val="2"/>
      <scheme val="minor"/>
    </font>
    <font>
      <sz val="10"/>
      <color theme="1"/>
      <name val="Calibri"/>
      <family val="2"/>
    </font>
    <font>
      <b/>
      <sz val="10"/>
      <color theme="0" tint="-0.499984740745262"/>
      <name val="Calibri"/>
      <family val="2"/>
      <scheme val="minor"/>
    </font>
    <font>
      <i/>
      <sz val="9"/>
      <color theme="1" tint="0.499984740745262"/>
      <name val="Calibri"/>
      <family val="2"/>
      <scheme val="minor"/>
    </font>
    <font>
      <sz val="9"/>
      <color theme="1" tint="0.499984740745262"/>
      <name val="Calibri"/>
      <family val="2"/>
    </font>
    <font>
      <b/>
      <i/>
      <sz val="8"/>
      <color theme="9" tint="-0.249977111117893"/>
      <name val="Calibri"/>
      <family val="2"/>
      <scheme val="minor"/>
    </font>
    <font>
      <sz val="10"/>
      <name val="Calibri"/>
      <family val="2"/>
      <scheme val="minor"/>
    </font>
    <font>
      <b/>
      <i/>
      <sz val="10"/>
      <color theme="9" tint="-0.249977111117893"/>
      <name val="Calibri"/>
      <family val="2"/>
      <scheme val="minor"/>
    </font>
    <font>
      <b/>
      <sz val="11"/>
      <name val="Calibri"/>
      <family val="2"/>
      <scheme val="minor"/>
    </font>
    <font>
      <sz val="11"/>
      <name val="Calibri"/>
      <family val="2"/>
      <scheme val="minor"/>
    </font>
    <font>
      <i/>
      <sz val="9"/>
      <name val="Calibri"/>
      <family val="2"/>
      <scheme val="minor"/>
    </font>
    <font>
      <i/>
      <sz val="8"/>
      <name val="Calibri"/>
      <family val="2"/>
      <scheme val="minor"/>
    </font>
    <font>
      <sz val="10"/>
      <color theme="9" tint="-0.249977111117893"/>
      <name val="Calibri"/>
      <family val="2"/>
    </font>
    <font>
      <b/>
      <sz val="10"/>
      <color theme="9" tint="-0.249977111117893"/>
      <name val="Calibri"/>
      <family val="2"/>
    </font>
    <font>
      <b/>
      <sz val="11.5"/>
      <color theme="9" tint="-0.249977111117893"/>
      <name val="Calibri"/>
      <family val="2"/>
    </font>
    <font>
      <sz val="10"/>
      <name val="Calibri"/>
      <family val="2"/>
    </font>
    <font>
      <i/>
      <sz val="12"/>
      <name val="Calibri"/>
      <family val="2"/>
      <scheme val="minor"/>
    </font>
    <font>
      <i/>
      <sz val="9"/>
      <color theme="1" tint="0.499984740745262"/>
      <name val="Calibri"/>
      <family val="2"/>
    </font>
    <font>
      <sz val="11.5"/>
      <color theme="1"/>
      <name val="Calibri"/>
      <family val="2"/>
    </font>
    <font>
      <b/>
      <u/>
      <sz val="10"/>
      <color theme="9" tint="-0.249977111117893"/>
      <name val="Calibri"/>
      <family val="2"/>
      <scheme val="minor"/>
    </font>
    <font>
      <i/>
      <u/>
      <sz val="10"/>
      <color theme="1"/>
      <name val="Calibri"/>
      <family val="2"/>
      <scheme val="minor"/>
    </font>
    <font>
      <sz val="9"/>
      <color theme="0" tint="-0.499984740745262"/>
      <name val="Calibri"/>
      <family val="2"/>
      <scheme val="minor"/>
    </font>
    <font>
      <b/>
      <sz val="16"/>
      <color theme="1"/>
      <name val="Calibri"/>
      <family val="2"/>
      <scheme val="minor"/>
    </font>
    <font>
      <u/>
      <sz val="10"/>
      <name val="Calibri"/>
      <family val="2"/>
    </font>
    <font>
      <b/>
      <i/>
      <sz val="10"/>
      <color theme="0"/>
      <name val="Calibri"/>
      <family val="2"/>
      <scheme val="minor"/>
    </font>
    <font>
      <b/>
      <sz val="14"/>
      <color theme="1"/>
      <name val="Calibri"/>
      <family val="2"/>
      <scheme val="minor"/>
    </font>
    <font>
      <sz val="11"/>
      <color theme="1" tint="0.499984740745262"/>
      <name val="Calibri"/>
      <family val="2"/>
      <scheme val="minor"/>
    </font>
    <font>
      <sz val="10"/>
      <color theme="1" tint="0.499984740745262"/>
      <name val="Calibri"/>
      <family val="2"/>
      <scheme val="minor"/>
    </font>
    <font>
      <strike/>
      <sz val="11"/>
      <color theme="1"/>
      <name val="Calibri"/>
      <family val="2"/>
      <scheme val="minor"/>
    </font>
    <font>
      <b/>
      <i/>
      <sz val="9"/>
      <color theme="1"/>
      <name val="Calibri"/>
      <family val="2"/>
      <scheme val="minor"/>
    </font>
    <font>
      <sz val="11"/>
      <color theme="1" tint="0.499984740745262"/>
      <name val="Calibri"/>
      <family val="2"/>
    </font>
    <font>
      <sz val="11"/>
      <color theme="3" tint="0.39997558519241921"/>
      <name val="Calibri"/>
      <family val="2"/>
      <scheme val="minor"/>
    </font>
    <font>
      <sz val="11"/>
      <name val="Calibri"/>
      <family val="2"/>
    </font>
    <font>
      <u/>
      <sz val="11"/>
      <name val="Calibri"/>
      <family val="2"/>
    </font>
    <font>
      <sz val="12"/>
      <color theme="1"/>
      <name val="Calibri"/>
      <family val="2"/>
    </font>
    <font>
      <u/>
      <sz val="12"/>
      <color theme="1"/>
      <name val="Calibri"/>
      <family val="2"/>
      <scheme val="minor"/>
    </font>
    <font>
      <u/>
      <sz val="12"/>
      <color theme="1"/>
      <name val="Calibri"/>
      <family val="2"/>
    </font>
    <font>
      <sz val="12"/>
      <name val="Calibri"/>
      <family val="2"/>
      <scheme val="minor"/>
    </font>
    <font>
      <b/>
      <sz val="12"/>
      <color theme="3"/>
      <name val="Calibri"/>
      <family val="2"/>
      <scheme val="minor"/>
    </font>
    <font>
      <u/>
      <sz val="12"/>
      <name val="Calibri"/>
      <family val="2"/>
      <scheme val="minor"/>
    </font>
    <font>
      <b/>
      <sz val="10"/>
      <color theme="0"/>
      <name val="Calibri"/>
      <family val="2"/>
      <scheme val="minor"/>
    </font>
    <font>
      <sz val="11"/>
      <color theme="9" tint="-0.249977111117893"/>
      <name val="Calibri"/>
      <family val="2"/>
      <scheme val="minor"/>
    </font>
    <font>
      <b/>
      <sz val="12"/>
      <color theme="6" tint="-0.249977111117893"/>
      <name val="Calibri"/>
      <family val="2"/>
      <scheme val="minor"/>
    </font>
    <font>
      <u/>
      <sz val="11"/>
      <color theme="1"/>
      <name val="Calibri"/>
      <family val="2"/>
      <scheme val="minor"/>
    </font>
    <font>
      <b/>
      <sz val="16"/>
      <color rgb="FFFF00FF"/>
      <name val="Calibri"/>
      <family val="2"/>
      <scheme val="minor"/>
    </font>
    <font>
      <b/>
      <sz val="11"/>
      <color theme="1" tint="0.499984740745262"/>
      <name val="Calibri"/>
      <family val="2"/>
    </font>
    <font>
      <i/>
      <sz val="11"/>
      <color theme="1"/>
      <name val="Calibri"/>
      <family val="2"/>
      <scheme val="minor"/>
    </font>
    <font>
      <i/>
      <u/>
      <sz val="9"/>
      <color theme="1" tint="0.499984740745262"/>
      <name val="Calibri"/>
      <family val="2"/>
      <scheme val="minor"/>
    </font>
    <font>
      <i/>
      <u/>
      <sz val="11"/>
      <color theme="0" tint="-0.499984740745262"/>
      <name val="Calibri"/>
      <family val="2"/>
      <scheme val="minor"/>
    </font>
    <font>
      <b/>
      <i/>
      <sz val="11"/>
      <color theme="0" tint="-0.499984740745262"/>
      <name val="Calibri"/>
      <family val="2"/>
      <scheme val="minor"/>
    </font>
    <font>
      <b/>
      <i/>
      <sz val="9"/>
      <color theme="1" tint="0.499984740745262"/>
      <name val="Calibri"/>
      <family val="2"/>
      <scheme val="minor"/>
    </font>
    <font>
      <b/>
      <i/>
      <sz val="10"/>
      <color theme="1" tint="0.499984740745262"/>
      <name val="Calibri"/>
      <family val="2"/>
      <scheme val="minor"/>
    </font>
    <font>
      <i/>
      <u/>
      <sz val="10"/>
      <color theme="1" tint="0.499984740745262"/>
      <name val="Calibri"/>
      <family val="2"/>
      <scheme val="minor"/>
    </font>
    <font>
      <sz val="9"/>
      <name val="Calibri"/>
      <family val="2"/>
    </font>
    <font>
      <i/>
      <u/>
      <sz val="10"/>
      <color theme="9" tint="-0.249977111117893"/>
      <name val="Calibri"/>
      <family val="2"/>
      <scheme val="minor"/>
    </font>
    <font>
      <b/>
      <u/>
      <sz val="12"/>
      <color theme="3"/>
      <name val="Calibri"/>
      <family val="2"/>
      <scheme val="minor"/>
    </font>
    <font>
      <i/>
      <sz val="12"/>
      <color theme="3"/>
      <name val="Calibri"/>
      <family val="2"/>
      <scheme val="minor"/>
    </font>
    <font>
      <i/>
      <u/>
      <sz val="12"/>
      <color theme="3"/>
      <name val="Calibri"/>
      <family val="2"/>
      <scheme val="minor"/>
    </font>
    <font>
      <i/>
      <sz val="12"/>
      <color theme="1"/>
      <name val="Calibri"/>
      <family val="2"/>
      <scheme val="minor"/>
    </font>
    <font>
      <i/>
      <u/>
      <sz val="10"/>
      <color theme="0" tint="-0.499984740745262"/>
      <name val="Calibri"/>
      <family val="2"/>
      <scheme val="minor"/>
    </font>
    <font>
      <i/>
      <u/>
      <sz val="9"/>
      <color theme="1" tint="0.499984740745262"/>
      <name val="Calibri"/>
      <family val="2"/>
    </font>
  </fonts>
  <fills count="13">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99"/>
        <bgColor indexed="64"/>
      </patternFill>
    </fill>
  </fills>
  <borders count="7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right/>
      <top/>
      <bottom style="medium">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left>
      <right style="thin">
        <color theme="0"/>
      </right>
      <top style="thin">
        <color theme="0"/>
      </top>
      <bottom style="medium">
        <color indexed="64"/>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right/>
      <top style="thin">
        <color theme="0" tint="-4.9989318521683403E-2"/>
      </top>
      <bottom style="thin">
        <color theme="0" tint="-4.9989318521683403E-2"/>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tint="-4.9989318521683403E-2"/>
      </left>
      <right style="thin">
        <color theme="0" tint="-4.9989318521683403E-2"/>
      </right>
      <top style="thin">
        <color theme="0" tint="-4.9989318521683403E-2"/>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bottom/>
      <diagonal/>
    </border>
    <border>
      <left/>
      <right/>
      <top style="thin">
        <color theme="9" tint="-0.249977111117893"/>
      </top>
      <bottom/>
      <diagonal/>
    </border>
    <border>
      <left/>
      <right/>
      <top/>
      <bottom style="thin">
        <color theme="9" tint="-0.249977111117893"/>
      </bottom>
      <diagonal/>
    </border>
    <border>
      <left style="medium">
        <color theme="9" tint="-0.249977111117893"/>
      </left>
      <right/>
      <top/>
      <bottom style="thin">
        <color theme="9" tint="-0.249977111117893"/>
      </bottom>
      <diagonal/>
    </border>
    <border>
      <left/>
      <right style="medium">
        <color theme="9" tint="-0.249977111117893"/>
      </right>
      <top/>
      <bottom style="thin">
        <color theme="9" tint="-0.249977111117893"/>
      </bottom>
      <diagonal/>
    </border>
    <border>
      <left style="medium">
        <color theme="9" tint="-0.249977111117893"/>
      </left>
      <right/>
      <top style="thin">
        <color theme="9" tint="-0.249977111117893"/>
      </top>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style="medium">
        <color theme="9" tint="-0.249977111117893"/>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9" tint="-0.249977111117893"/>
      </bottom>
      <diagonal/>
    </border>
    <border>
      <left style="thin">
        <color theme="0" tint="-4.9989318521683403E-2"/>
      </left>
      <right style="medium">
        <color theme="9" tint="-0.249977111117893"/>
      </right>
      <top style="thin">
        <color theme="0" tint="-4.9989318521683403E-2"/>
      </top>
      <bottom style="medium">
        <color theme="9" tint="-0.24997711111789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s>
  <cellStyleXfs count="3">
    <xf numFmtId="0" fontId="0" fillId="0" borderId="0"/>
    <xf numFmtId="0" fontId="2" fillId="0" borderId="0"/>
    <xf numFmtId="0" fontId="27" fillId="0" borderId="0" applyNumberFormat="0" applyFill="0" applyBorder="0" applyAlignment="0" applyProtection="0"/>
  </cellStyleXfs>
  <cellXfs count="540">
    <xf numFmtId="0" fontId="0" fillId="0" borderId="0" xfId="0"/>
    <xf numFmtId="0" fontId="0" fillId="0" borderId="0" xfId="0" applyFill="1"/>
    <xf numFmtId="0" fontId="8" fillId="0" borderId="0" xfId="0" applyFont="1"/>
    <xf numFmtId="0" fontId="9" fillId="0" borderId="0" xfId="0" quotePrefix="1" applyFont="1" applyAlignment="1">
      <alignment wrapText="1"/>
    </xf>
    <xf numFmtId="0" fontId="0" fillId="0" borderId="1" xfId="0" applyBorder="1"/>
    <xf numFmtId="0" fontId="0" fillId="0" borderId="2" xfId="0" applyBorder="1"/>
    <xf numFmtId="0" fontId="3" fillId="0" borderId="5" xfId="1" applyFont="1" applyFill="1" applyBorder="1" applyAlignment="1">
      <alignment vertical="top" wrapText="1"/>
    </xf>
    <xf numFmtId="0" fontId="3" fillId="0" borderId="6" xfId="1" applyFont="1" applyFill="1" applyBorder="1" applyAlignment="1">
      <alignment vertical="top" wrapText="1"/>
    </xf>
    <xf numFmtId="0" fontId="3" fillId="0" borderId="7" xfId="1" applyFont="1" applyFill="1" applyBorder="1" applyAlignment="1">
      <alignment vertical="top" wrapText="1"/>
    </xf>
    <xf numFmtId="0" fontId="7" fillId="3" borderId="0" xfId="0" applyFont="1" applyFill="1"/>
    <xf numFmtId="0" fontId="11" fillId="3" borderId="0" xfId="0" applyFont="1" applyFill="1"/>
    <xf numFmtId="0" fontId="6" fillId="4" borderId="0" xfId="0" applyFont="1" applyFill="1"/>
    <xf numFmtId="0" fontId="6" fillId="4" borderId="0" xfId="0" applyFont="1" applyFill="1" applyAlignment="1">
      <alignment wrapText="1"/>
    </xf>
    <xf numFmtId="0" fontId="0" fillId="5" borderId="0" xfId="0" applyFill="1"/>
    <xf numFmtId="0" fontId="6" fillId="3" borderId="0" xfId="0" applyFont="1" applyFill="1" applyAlignment="1">
      <alignment wrapText="1"/>
    </xf>
    <xf numFmtId="0" fontId="15" fillId="5" borderId="0" xfId="0" applyFont="1" applyFill="1" applyAlignment="1">
      <alignment vertical="top"/>
    </xf>
    <xf numFmtId="0" fontId="16" fillId="5" borderId="0" xfId="0" applyFont="1" applyFill="1" applyAlignment="1">
      <alignment vertical="top" wrapText="1"/>
    </xf>
    <xf numFmtId="0" fontId="18" fillId="5" borderId="0" xfId="0" applyFont="1" applyFill="1" applyAlignment="1">
      <alignment vertical="top" wrapText="1"/>
    </xf>
    <xf numFmtId="0" fontId="17" fillId="5" borderId="0" xfId="0" applyFont="1" applyFill="1"/>
    <xf numFmtId="0" fontId="0" fillId="0" borderId="0" xfId="0" applyProtection="1">
      <protection hidden="1"/>
    </xf>
    <xf numFmtId="0" fontId="0" fillId="0" borderId="0" xfId="0" applyFont="1" applyAlignment="1" applyProtection="1">
      <protection hidden="1"/>
    </xf>
    <xf numFmtId="0" fontId="15" fillId="0" borderId="0" xfId="0" applyFont="1" applyAlignment="1" applyProtection="1">
      <alignment vertical="top"/>
      <protection hidden="1"/>
    </xf>
    <xf numFmtId="0" fontId="17" fillId="0" borderId="0" xfId="0" applyFont="1" applyProtection="1">
      <protection hidden="1"/>
    </xf>
    <xf numFmtId="0" fontId="11" fillId="4" borderId="0" xfId="0" applyFont="1" applyFill="1" applyAlignment="1">
      <alignment wrapText="1"/>
    </xf>
    <xf numFmtId="0" fontId="22" fillId="0" borderId="0" xfId="0" applyFont="1" applyFill="1" applyBorder="1" applyAlignment="1">
      <alignment vertical="center"/>
    </xf>
    <xf numFmtId="0" fontId="23" fillId="0" borderId="0" xfId="0" applyFont="1" applyFill="1" applyBorder="1" applyAlignment="1">
      <alignment vertical="center"/>
    </xf>
    <xf numFmtId="14" fontId="0" fillId="0" borderId="0" xfId="0" applyNumberFormat="1"/>
    <xf numFmtId="0" fontId="18" fillId="5" borderId="0" xfId="0" applyFont="1" applyFill="1"/>
    <xf numFmtId="0" fontId="18" fillId="0" borderId="0" xfId="0" applyFont="1"/>
    <xf numFmtId="0" fontId="18" fillId="5" borderId="0" xfId="0" applyFont="1" applyFill="1" applyProtection="1"/>
    <xf numFmtId="14" fontId="18" fillId="5" borderId="0" xfId="0" applyNumberFormat="1" applyFont="1" applyFill="1" applyAlignment="1" applyProtection="1"/>
    <xf numFmtId="0" fontId="18" fillId="5" borderId="0" xfId="0" applyFont="1" applyFill="1" applyAlignment="1" applyProtection="1">
      <alignment wrapText="1"/>
    </xf>
    <xf numFmtId="0" fontId="7" fillId="0" borderId="0" xfId="0" applyFont="1" applyFill="1"/>
    <xf numFmtId="0" fontId="17" fillId="0" borderId="0" xfId="0" applyFont="1" applyFill="1"/>
    <xf numFmtId="0" fontId="0" fillId="0" borderId="0" xfId="0" applyFill="1" applyProtection="1">
      <protection hidden="1"/>
    </xf>
    <xf numFmtId="0" fontId="0" fillId="0" borderId="4" xfId="0" applyBorder="1"/>
    <xf numFmtId="0" fontId="23" fillId="0" borderId="0" xfId="0" applyNumberFormat="1" applyFont="1" applyFill="1" applyBorder="1" applyAlignment="1">
      <alignment vertical="center"/>
    </xf>
    <xf numFmtId="0" fontId="0" fillId="0" borderId="0" xfId="0" applyAlignment="1">
      <alignment horizontal="center"/>
    </xf>
    <xf numFmtId="0" fontId="23" fillId="0" borderId="0" xfId="0" applyFont="1" applyFill="1" applyBorder="1" applyAlignment="1">
      <alignment horizontal="left" vertical="center"/>
    </xf>
    <xf numFmtId="0" fontId="18" fillId="5" borderId="0" xfId="0" applyFont="1" applyFill="1" applyBorder="1" applyAlignment="1">
      <alignment wrapText="1"/>
    </xf>
    <xf numFmtId="0" fontId="24" fillId="5" borderId="0" xfId="1" applyFont="1" applyFill="1" applyBorder="1" applyAlignment="1">
      <alignment vertical="top"/>
    </xf>
    <xf numFmtId="0" fontId="18" fillId="5" borderId="0" xfId="0" applyFont="1" applyFill="1" applyBorder="1"/>
    <xf numFmtId="0" fontId="18" fillId="5" borderId="0" xfId="0" applyFont="1" applyFill="1" applyBorder="1" applyAlignment="1">
      <alignment vertical="top" wrapText="1"/>
    </xf>
    <xf numFmtId="0" fontId="18" fillId="0" borderId="0" xfId="0" applyFont="1" applyFill="1" applyBorder="1" applyAlignment="1">
      <alignment wrapText="1"/>
    </xf>
    <xf numFmtId="0" fontId="18" fillId="0" borderId="0" xfId="0" applyFont="1" applyFill="1" applyBorder="1"/>
    <xf numFmtId="0" fontId="3" fillId="0" borderId="0" xfId="1" applyFont="1" applyFill="1" applyBorder="1" applyAlignment="1">
      <alignment vertical="top" wrapText="1"/>
    </xf>
    <xf numFmtId="0" fontId="3" fillId="0" borderId="0" xfId="1" applyFont="1" applyFill="1" applyBorder="1" applyAlignment="1">
      <alignment vertical="top"/>
    </xf>
    <xf numFmtId="0" fontId="0" fillId="0" borderId="0" xfId="0" applyBorder="1"/>
    <xf numFmtId="0" fontId="15" fillId="5" borderId="0" xfId="0" applyFont="1" applyFill="1"/>
    <xf numFmtId="0" fontId="15" fillId="0" borderId="0" xfId="0" applyFont="1"/>
    <xf numFmtId="0" fontId="8" fillId="0" borderId="0" xfId="0" applyFont="1" applyBorder="1"/>
    <xf numFmtId="0" fontId="3" fillId="0" borderId="4" xfId="1" applyFont="1" applyFill="1" applyBorder="1" applyAlignment="1">
      <alignment vertical="top"/>
    </xf>
    <xf numFmtId="0" fontId="3" fillId="0" borderId="1" xfId="1" applyFont="1" applyFill="1" applyBorder="1" applyAlignment="1">
      <alignment vertical="top"/>
    </xf>
    <xf numFmtId="0" fontId="3" fillId="0" borderId="2" xfId="1" applyFont="1" applyFill="1" applyBorder="1" applyAlignment="1">
      <alignment vertical="top"/>
    </xf>
    <xf numFmtId="0" fontId="18" fillId="0" borderId="0" xfId="0" applyFont="1" applyAlignment="1">
      <alignment vertical="top"/>
    </xf>
    <xf numFmtId="0" fontId="26" fillId="6" borderId="0" xfId="0" applyFont="1" applyFill="1" applyAlignment="1">
      <alignment horizontal="center" vertical="center" textRotation="90"/>
    </xf>
    <xf numFmtId="0" fontId="25" fillId="6" borderId="0" xfId="0" applyFont="1" applyFill="1"/>
    <xf numFmtId="0" fontId="0" fillId="5" borderId="0" xfId="0" applyFont="1" applyFill="1" applyAlignment="1">
      <alignment wrapText="1"/>
    </xf>
    <xf numFmtId="0" fontId="18" fillId="0" borderId="0" xfId="0" applyFont="1" applyFill="1" applyAlignment="1">
      <alignment vertical="top"/>
    </xf>
    <xf numFmtId="0" fontId="19" fillId="0" borderId="0" xfId="0" applyFont="1" applyAlignment="1">
      <alignment vertical="top"/>
    </xf>
    <xf numFmtId="0" fontId="0" fillId="5" borderId="0" xfId="0" applyFill="1" applyAlignment="1">
      <alignment horizontal="left" wrapText="1"/>
    </xf>
    <xf numFmtId="0" fontId="29" fillId="5" borderId="0" xfId="0" applyFont="1" applyFill="1"/>
    <xf numFmtId="0" fontId="16" fillId="5" borderId="0" xfId="0" applyFont="1" applyFill="1"/>
    <xf numFmtId="0" fontId="15" fillId="0" borderId="0" xfId="0" applyFont="1" applyFill="1" applyBorder="1" applyProtection="1">
      <protection locked="0"/>
    </xf>
    <xf numFmtId="0" fontId="16" fillId="5" borderId="0" xfId="0" applyFont="1" applyFill="1" applyAlignment="1">
      <alignment vertical="top"/>
    </xf>
    <xf numFmtId="0" fontId="15" fillId="5" borderId="8" xfId="0" applyFont="1" applyFill="1" applyBorder="1"/>
    <xf numFmtId="0" fontId="35" fillId="5" borderId="0" xfId="0" applyFont="1" applyFill="1" applyAlignment="1">
      <alignment wrapText="1"/>
    </xf>
    <xf numFmtId="0" fontId="33" fillId="5" borderId="0" xfId="0" applyFont="1" applyFill="1" applyAlignment="1"/>
    <xf numFmtId="0" fontId="15" fillId="0" borderId="0" xfId="0" applyFont="1" applyAlignment="1">
      <alignment vertical="top"/>
    </xf>
    <xf numFmtId="0" fontId="33" fillId="5" borderId="0" xfId="0" applyFont="1" applyFill="1" applyAlignment="1">
      <alignment vertical="top" wrapText="1"/>
    </xf>
    <xf numFmtId="0" fontId="36" fillId="5" borderId="0" xfId="0" applyFont="1" applyFill="1" applyAlignment="1"/>
    <xf numFmtId="0" fontId="28" fillId="5" borderId="0" xfId="0" applyFont="1" applyFill="1" applyAlignment="1">
      <alignment horizontal="left" vertical="top"/>
    </xf>
    <xf numFmtId="0" fontId="34" fillId="5" borderId="0" xfId="0" applyFont="1" applyFill="1" applyAlignment="1">
      <alignment horizontal="right"/>
    </xf>
    <xf numFmtId="0" fontId="19" fillId="5" borderId="0" xfId="0" applyFont="1" applyFill="1" applyAlignment="1">
      <alignment vertical="top"/>
    </xf>
    <xf numFmtId="0" fontId="37" fillId="5" borderId="0" xfId="0" applyFont="1" applyFill="1"/>
    <xf numFmtId="0" fontId="19" fillId="5" borderId="0" xfId="0" applyFont="1" applyFill="1" applyAlignment="1">
      <alignment vertical="center"/>
    </xf>
    <xf numFmtId="0" fontId="37" fillId="5" borderId="0" xfId="0" applyFont="1" applyFill="1" applyAlignment="1">
      <alignment vertical="center"/>
    </xf>
    <xf numFmtId="0" fontId="37" fillId="5" borderId="0" xfId="0" applyFont="1" applyFill="1" applyAlignment="1">
      <alignment vertical="top"/>
    </xf>
    <xf numFmtId="0" fontId="15" fillId="5" borderId="0" xfId="0" applyFont="1" applyFill="1" applyAlignment="1">
      <alignment wrapText="1"/>
    </xf>
    <xf numFmtId="0" fontId="13" fillId="5" borderId="0" xfId="0" applyFont="1" applyFill="1"/>
    <xf numFmtId="0" fontId="0" fillId="5" borderId="0" xfId="0" applyFont="1" applyFill="1" applyAlignment="1"/>
    <xf numFmtId="0" fontId="0" fillId="5" borderId="0" xfId="0" applyFill="1" applyAlignment="1"/>
    <xf numFmtId="0" fontId="39" fillId="6" borderId="0" xfId="0" applyFont="1" applyFill="1" applyAlignment="1">
      <alignment vertical="top"/>
    </xf>
    <xf numFmtId="0" fontId="16" fillId="0" borderId="0" xfId="0" applyFont="1" applyAlignment="1">
      <alignment vertical="top"/>
    </xf>
    <xf numFmtId="14" fontId="15" fillId="0" borderId="0" xfId="0" applyNumberFormat="1" applyFont="1" applyAlignment="1" applyProtection="1">
      <alignment vertical="top"/>
      <protection locked="0"/>
    </xf>
    <xf numFmtId="0" fontId="15" fillId="0" borderId="0" xfId="0" applyFont="1" applyAlignment="1" applyProtection="1">
      <alignment vertical="top" wrapText="1"/>
      <protection locked="0"/>
    </xf>
    <xf numFmtId="0" fontId="0" fillId="0" borderId="0" xfId="0" applyFill="1" applyAlignment="1">
      <alignment vertical="top"/>
    </xf>
    <xf numFmtId="0" fontId="15" fillId="0" borderId="0" xfId="0" applyFont="1" applyFill="1" applyAlignment="1">
      <alignment vertical="top"/>
    </xf>
    <xf numFmtId="14" fontId="15" fillId="0" borderId="0" xfId="0" applyNumberFormat="1" applyFont="1" applyFill="1" applyAlignment="1">
      <alignment vertical="top"/>
    </xf>
    <xf numFmtId="0" fontId="0" fillId="5" borderId="0" xfId="0" applyFill="1" applyAlignment="1">
      <alignment vertical="top"/>
    </xf>
    <xf numFmtId="0" fontId="0" fillId="0" borderId="0" xfId="0" applyAlignment="1">
      <alignment vertical="top"/>
    </xf>
    <xf numFmtId="0" fontId="0" fillId="0" borderId="0" xfId="0" quotePrefix="1" applyAlignment="1">
      <alignment vertical="top"/>
    </xf>
    <xf numFmtId="0" fontId="40" fillId="5" borderId="0" xfId="1" applyFont="1" applyFill="1" applyBorder="1" applyAlignment="1">
      <alignment vertical="top"/>
    </xf>
    <xf numFmtId="0" fontId="16" fillId="0" borderId="0" xfId="0" applyFont="1" applyFill="1" applyAlignment="1" applyProtection="1">
      <alignment vertical="top" wrapText="1"/>
      <protection locked="0"/>
    </xf>
    <xf numFmtId="0" fontId="16" fillId="0" borderId="0" xfId="0" applyFont="1" applyAlignment="1" applyProtection="1">
      <alignment vertical="top" wrapText="1"/>
      <protection locked="0"/>
    </xf>
    <xf numFmtId="0" fontId="15" fillId="0" borderId="0" xfId="0" applyFont="1" applyAlignment="1" applyProtection="1">
      <alignment horizontal="center" vertical="top"/>
      <protection locked="0"/>
    </xf>
    <xf numFmtId="0" fontId="25" fillId="5" borderId="0" xfId="0" applyFont="1" applyFill="1" applyAlignment="1">
      <alignment horizontal="right" vertical="top"/>
    </xf>
    <xf numFmtId="0" fontId="33" fillId="5" borderId="0" xfId="0" applyFont="1" applyFill="1" applyBorder="1" applyAlignment="1">
      <alignment wrapText="1"/>
    </xf>
    <xf numFmtId="0" fontId="15" fillId="0" borderId="0" xfId="0" applyFont="1" applyBorder="1"/>
    <xf numFmtId="0" fontId="34" fillId="5" borderId="0" xfId="0" applyFont="1" applyFill="1" applyAlignment="1">
      <alignment wrapText="1"/>
    </xf>
    <xf numFmtId="0" fontId="33" fillId="5" borderId="0" xfId="0" applyFont="1" applyFill="1" applyAlignment="1">
      <alignment wrapText="1"/>
    </xf>
    <xf numFmtId="0" fontId="34" fillId="5" borderId="8" xfId="0" applyFont="1" applyFill="1" applyBorder="1" applyAlignment="1">
      <alignment wrapText="1"/>
    </xf>
    <xf numFmtId="14" fontId="15" fillId="5" borderId="3" xfId="0" applyNumberFormat="1" applyFont="1" applyFill="1" applyBorder="1" applyAlignment="1">
      <alignment vertical="top"/>
    </xf>
    <xf numFmtId="0" fontId="16" fillId="5" borderId="3" xfId="0" applyFont="1" applyFill="1" applyBorder="1" applyAlignment="1">
      <alignment vertical="top" wrapText="1"/>
    </xf>
    <xf numFmtId="14" fontId="15" fillId="5" borderId="3" xfId="0" applyNumberFormat="1" applyFont="1" applyFill="1" applyBorder="1" applyAlignment="1">
      <alignment vertical="top" wrapText="1"/>
    </xf>
    <xf numFmtId="164" fontId="0" fillId="0" borderId="0" xfId="0" applyNumberFormat="1"/>
    <xf numFmtId="164" fontId="18" fillId="0" borderId="0" xfId="0" applyNumberFormat="1" applyFont="1"/>
    <xf numFmtId="0" fontId="15" fillId="5" borderId="3" xfId="0" applyFont="1" applyFill="1" applyBorder="1" applyAlignment="1">
      <alignment vertical="top"/>
    </xf>
    <xf numFmtId="0" fontId="16" fillId="5" borderId="3" xfId="0" applyFont="1" applyFill="1" applyBorder="1" applyAlignment="1" applyProtection="1">
      <alignment vertical="top" wrapText="1"/>
      <protection locked="0"/>
    </xf>
    <xf numFmtId="0" fontId="38" fillId="6" borderId="3" xfId="0" applyFont="1" applyFill="1" applyBorder="1" applyAlignment="1">
      <alignment vertical="top"/>
    </xf>
    <xf numFmtId="14" fontId="38" fillId="6" borderId="3" xfId="0" applyNumberFormat="1" applyFont="1" applyFill="1" applyBorder="1" applyAlignment="1">
      <alignment vertical="top"/>
    </xf>
    <xf numFmtId="0" fontId="38" fillId="6" borderId="3" xfId="0" applyFont="1" applyFill="1" applyBorder="1" applyAlignment="1">
      <alignment horizontal="center" vertical="top" wrapText="1"/>
    </xf>
    <xf numFmtId="0" fontId="38" fillId="6" borderId="3" xfId="0" applyFont="1" applyFill="1" applyBorder="1" applyAlignment="1">
      <alignment vertical="top" wrapText="1"/>
    </xf>
    <xf numFmtId="0" fontId="38" fillId="6" borderId="3" xfId="0" applyFont="1" applyFill="1" applyBorder="1" applyAlignment="1" applyProtection="1">
      <alignment vertical="top" wrapText="1"/>
      <protection locked="0"/>
    </xf>
    <xf numFmtId="0" fontId="25" fillId="6" borderId="3" xfId="0" applyFont="1" applyFill="1" applyBorder="1" applyProtection="1"/>
    <xf numFmtId="14" fontId="25" fillId="6" borderId="3" xfId="0" applyNumberFormat="1" applyFont="1" applyFill="1" applyBorder="1" applyAlignment="1" applyProtection="1"/>
    <xf numFmtId="0" fontId="25" fillId="6" borderId="3" xfId="0" applyFont="1" applyFill="1" applyBorder="1" applyAlignment="1" applyProtection="1">
      <alignment wrapText="1"/>
    </xf>
    <xf numFmtId="0" fontId="18" fillId="5" borderId="3" xfId="0" applyFont="1" applyFill="1" applyBorder="1" applyAlignment="1">
      <alignment vertical="top" wrapText="1"/>
    </xf>
    <xf numFmtId="0" fontId="39" fillId="6" borderId="3" xfId="0" applyFont="1" applyFill="1" applyBorder="1" applyAlignment="1" applyProtection="1">
      <alignment vertical="top"/>
    </xf>
    <xf numFmtId="14" fontId="39" fillId="6" borderId="3" xfId="0" applyNumberFormat="1" applyFont="1" applyFill="1" applyBorder="1" applyAlignment="1" applyProtection="1">
      <alignment vertical="top"/>
    </xf>
    <xf numFmtId="0" fontId="39" fillId="6" borderId="3" xfId="0" applyFont="1" applyFill="1" applyBorder="1" applyAlignment="1" applyProtection="1">
      <alignment vertical="top" wrapText="1"/>
      <protection locked="0"/>
    </xf>
    <xf numFmtId="0" fontId="39" fillId="6" borderId="3" xfId="0" applyFont="1" applyFill="1" applyBorder="1" applyAlignment="1" applyProtection="1">
      <alignment vertical="top" wrapText="1"/>
    </xf>
    <xf numFmtId="49" fontId="0" fillId="0" borderId="0" xfId="0" applyNumberFormat="1" applyFill="1" applyAlignment="1">
      <alignment horizontal="center" vertical="top"/>
    </xf>
    <xf numFmtId="49" fontId="16" fillId="0" borderId="0" xfId="0" applyNumberFormat="1" applyFont="1" applyAlignment="1">
      <alignment horizontal="center" vertical="top"/>
    </xf>
    <xf numFmtId="49" fontId="15" fillId="0" borderId="0" xfId="0" applyNumberFormat="1" applyFont="1" applyAlignment="1">
      <alignment horizontal="center" vertical="top"/>
    </xf>
    <xf numFmtId="49" fontId="0" fillId="0" borderId="0" xfId="0" applyNumberFormat="1" applyAlignment="1">
      <alignment horizontal="center" vertical="top"/>
    </xf>
    <xf numFmtId="0" fontId="33" fillId="5" borderId="0" xfId="0" applyFont="1" applyFill="1" applyAlignment="1">
      <alignment horizontal="right"/>
    </xf>
    <xf numFmtId="0" fontId="34" fillId="0" borderId="0" xfId="0" quotePrefix="1" applyFont="1" applyFill="1" applyAlignment="1" applyProtection="1">
      <alignment horizontal="center" vertical="top"/>
      <protection locked="0"/>
    </xf>
    <xf numFmtId="0" fontId="16" fillId="0" borderId="0" xfId="0" applyFont="1" applyAlignment="1" applyProtection="1">
      <alignment vertical="top"/>
    </xf>
    <xf numFmtId="0" fontId="44" fillId="4" borderId="0" xfId="0" applyFont="1" applyFill="1"/>
    <xf numFmtId="0" fontId="45" fillId="4" borderId="0" xfId="0" applyFont="1" applyFill="1"/>
    <xf numFmtId="2" fontId="23" fillId="0" borderId="0" xfId="0" applyNumberFormat="1" applyFont="1" applyFill="1" applyBorder="1" applyAlignment="1">
      <alignment horizontal="left" vertical="center"/>
    </xf>
    <xf numFmtId="2" fontId="0" fillId="0" borderId="0" xfId="0" applyNumberFormat="1" applyAlignment="1">
      <alignment horizontal="center"/>
    </xf>
    <xf numFmtId="0" fontId="33" fillId="5" borderId="8" xfId="0" applyFont="1" applyFill="1" applyBorder="1" applyAlignment="1"/>
    <xf numFmtId="0" fontId="42" fillId="5" borderId="8" xfId="0" applyFont="1" applyFill="1" applyBorder="1" applyAlignment="1">
      <alignment horizontal="right"/>
    </xf>
    <xf numFmtId="0" fontId="47" fillId="5" borderId="0" xfId="0" applyFont="1" applyFill="1" applyBorder="1" applyAlignment="1">
      <alignment wrapText="1"/>
    </xf>
    <xf numFmtId="0" fontId="42" fillId="5" borderId="0" xfId="0" applyFont="1" applyFill="1"/>
    <xf numFmtId="0" fontId="48" fillId="5" borderId="0" xfId="0" applyFont="1" applyFill="1" applyAlignment="1">
      <alignment vertical="center"/>
    </xf>
    <xf numFmtId="0" fontId="48" fillId="5" borderId="0" xfId="0" applyFont="1" applyFill="1" applyAlignment="1">
      <alignment vertical="top"/>
    </xf>
    <xf numFmtId="0" fontId="48" fillId="5" borderId="0" xfId="0" applyFont="1" applyFill="1" applyAlignment="1">
      <alignment horizontal="left" vertical="top"/>
    </xf>
    <xf numFmtId="0" fontId="48" fillId="5" borderId="8" xfId="0" applyFont="1" applyFill="1" applyBorder="1" applyAlignment="1"/>
    <xf numFmtId="0" fontId="48" fillId="5" borderId="0" xfId="0" applyFont="1" applyFill="1" applyAlignment="1"/>
    <xf numFmtId="0" fontId="33" fillId="4" borderId="0" xfId="0" applyFont="1" applyFill="1"/>
    <xf numFmtId="0" fontId="50" fillId="5" borderId="0" xfId="0" applyFont="1" applyFill="1" applyAlignment="1">
      <alignment vertical="center"/>
    </xf>
    <xf numFmtId="0" fontId="50" fillId="5" borderId="0" xfId="0" applyFont="1" applyFill="1" applyAlignment="1">
      <alignment vertical="top"/>
    </xf>
    <xf numFmtId="0" fontId="33" fillId="5" borderId="0" xfId="0" applyFont="1" applyFill="1"/>
    <xf numFmtId="165" fontId="33" fillId="0" borderId="0" xfId="0" applyNumberFormat="1" applyFont="1" applyFill="1" applyAlignment="1" applyProtection="1">
      <alignment horizontal="center" vertical="top" wrapText="1"/>
      <protection locked="0"/>
    </xf>
    <xf numFmtId="0" fontId="33" fillId="0" borderId="0" xfId="0" applyFont="1"/>
    <xf numFmtId="0" fontId="33" fillId="5" borderId="8" xfId="0" applyFont="1" applyFill="1" applyBorder="1" applyAlignment="1">
      <alignment horizontal="left"/>
    </xf>
    <xf numFmtId="2" fontId="51" fillId="5" borderId="9" xfId="0" applyNumberFormat="1" applyFont="1" applyFill="1" applyBorder="1" applyAlignment="1" applyProtection="1">
      <alignment horizontal="center" vertical="top" wrapText="1"/>
    </xf>
    <xf numFmtId="0" fontId="34" fillId="6" borderId="0" xfId="0" applyFont="1" applyFill="1" applyProtection="1"/>
    <xf numFmtId="0" fontId="15" fillId="5" borderId="0" xfId="0" applyFont="1" applyFill="1" applyProtection="1"/>
    <xf numFmtId="0" fontId="16" fillId="5" borderId="0" xfId="0" applyFont="1" applyFill="1" applyAlignment="1" applyProtection="1">
      <alignment vertical="top" wrapText="1"/>
    </xf>
    <xf numFmtId="0" fontId="55" fillId="5" borderId="0" xfId="0" applyFont="1" applyFill="1" applyAlignment="1" applyProtection="1">
      <alignment vertical="top"/>
    </xf>
    <xf numFmtId="0" fontId="51" fillId="5" borderId="0" xfId="0" applyFont="1" applyFill="1" applyProtection="1"/>
    <xf numFmtId="0" fontId="30" fillId="5" borderId="0" xfId="0" applyFont="1" applyFill="1" applyAlignment="1" applyProtection="1">
      <alignment vertical="top"/>
    </xf>
    <xf numFmtId="0" fontId="35" fillId="5" borderId="0" xfId="0" applyFont="1" applyFill="1" applyProtection="1"/>
    <xf numFmtId="0" fontId="30" fillId="5" borderId="0" xfId="0" applyFont="1" applyFill="1" applyProtection="1"/>
    <xf numFmtId="0" fontId="16" fillId="5" borderId="0" xfId="0" applyFont="1" applyFill="1" applyProtection="1"/>
    <xf numFmtId="0" fontId="55" fillId="5" borderId="0" xfId="0" applyFont="1" applyFill="1" applyAlignment="1" applyProtection="1">
      <alignment horizontal="left" vertical="top"/>
    </xf>
    <xf numFmtId="0" fontId="56" fillId="5" borderId="0" xfId="0" applyFont="1" applyFill="1" applyAlignment="1" applyProtection="1">
      <alignment horizontal="left" vertical="top"/>
    </xf>
    <xf numFmtId="0" fontId="56" fillId="5" borderId="0" xfId="0" applyFont="1" applyFill="1" applyAlignment="1" applyProtection="1">
      <alignment vertical="top"/>
    </xf>
    <xf numFmtId="0" fontId="35" fillId="5" borderId="0" xfId="0" applyFont="1" applyFill="1" applyBorder="1" applyAlignment="1" applyProtection="1">
      <alignment wrapText="1"/>
    </xf>
    <xf numFmtId="0" fontId="16" fillId="5" borderId="0" xfId="0" applyFont="1" applyFill="1" applyBorder="1" applyProtection="1"/>
    <xf numFmtId="0" fontId="51" fillId="5" borderId="8" xfId="0" applyFont="1" applyFill="1" applyBorder="1" applyProtection="1"/>
    <xf numFmtId="0" fontId="55" fillId="5" borderId="8" xfId="0" applyFont="1" applyFill="1" applyBorder="1" applyAlignment="1" applyProtection="1"/>
    <xf numFmtId="0" fontId="51" fillId="5" borderId="8" xfId="0" applyFont="1" applyFill="1" applyBorder="1" applyAlignment="1" applyProtection="1">
      <alignment wrapText="1"/>
    </xf>
    <xf numFmtId="0" fontId="51" fillId="5" borderId="8" xfId="0" applyFont="1" applyFill="1" applyBorder="1" applyAlignment="1" applyProtection="1">
      <alignment horizontal="right"/>
    </xf>
    <xf numFmtId="0" fontId="35" fillId="5" borderId="8" xfId="0" applyFont="1" applyFill="1" applyBorder="1" applyAlignment="1" applyProtection="1">
      <alignment horizontal="left"/>
    </xf>
    <xf numFmtId="0" fontId="35" fillId="5" borderId="8" xfId="0" applyFont="1" applyFill="1" applyBorder="1" applyAlignment="1" applyProtection="1"/>
    <xf numFmtId="0" fontId="16" fillId="5" borderId="8" xfId="0" applyFont="1" applyFill="1" applyBorder="1" applyProtection="1"/>
    <xf numFmtId="0" fontId="36" fillId="5" borderId="0" xfId="0" applyFont="1" applyFill="1" applyAlignment="1" applyProtection="1"/>
    <xf numFmtId="0" fontId="35" fillId="5" borderId="0" xfId="0" applyFont="1" applyFill="1" applyAlignment="1" applyProtection="1">
      <alignment wrapText="1"/>
    </xf>
    <xf numFmtId="0" fontId="56" fillId="5" borderId="0" xfId="0" applyFont="1" applyFill="1" applyProtection="1"/>
    <xf numFmtId="0" fontId="51" fillId="5" borderId="0" xfId="0" applyFont="1" applyFill="1" applyAlignment="1" applyProtection="1">
      <alignment wrapText="1"/>
    </xf>
    <xf numFmtId="14" fontId="51" fillId="5" borderId="9" xfId="0" applyNumberFormat="1" applyFont="1" applyFill="1" applyBorder="1" applyAlignment="1" applyProtection="1">
      <alignment vertical="top"/>
    </xf>
    <xf numFmtId="0" fontId="30" fillId="0" borderId="9" xfId="0" applyFont="1" applyFill="1" applyBorder="1" applyAlignment="1" applyProtection="1">
      <alignment vertical="top" wrapText="1"/>
    </xf>
    <xf numFmtId="165" fontId="35" fillId="0" borderId="9" xfId="0" applyNumberFormat="1" applyFont="1" applyFill="1" applyBorder="1" applyAlignment="1" applyProtection="1">
      <alignment horizontal="center" vertical="top" wrapText="1"/>
    </xf>
    <xf numFmtId="0" fontId="16" fillId="5" borderId="0" xfId="0" applyFont="1" applyFill="1" applyAlignment="1" applyProtection="1">
      <alignment vertical="top"/>
    </xf>
    <xf numFmtId="14" fontId="51" fillId="5" borderId="9" xfId="0" applyNumberFormat="1" applyFont="1" applyFill="1" applyBorder="1" applyAlignment="1" applyProtection="1">
      <alignment vertical="top" wrapText="1"/>
    </xf>
    <xf numFmtId="0" fontId="16" fillId="5" borderId="9" xfId="0" applyFont="1" applyFill="1" applyBorder="1" applyAlignment="1" applyProtection="1">
      <alignment vertical="top" wrapText="1"/>
    </xf>
    <xf numFmtId="0" fontId="33" fillId="5" borderId="0" xfId="0" applyFont="1" applyFill="1" applyProtection="1"/>
    <xf numFmtId="165" fontId="51" fillId="5" borderId="9" xfId="0" applyNumberFormat="1" applyFont="1" applyFill="1" applyBorder="1" applyAlignment="1" applyProtection="1">
      <alignment horizontal="center" vertical="top" wrapText="1"/>
    </xf>
    <xf numFmtId="0" fontId="31" fillId="5" borderId="0" xfId="0" applyFont="1" applyFill="1" applyProtection="1"/>
    <xf numFmtId="0" fontId="33" fillId="5" borderId="0" xfId="0" applyFont="1" applyFill="1" applyAlignment="1" applyProtection="1">
      <alignment horizontal="right"/>
    </xf>
    <xf numFmtId="165" fontId="42" fillId="5" borderId="3" xfId="0" applyNumberFormat="1" applyFont="1" applyFill="1" applyBorder="1" applyAlignment="1" applyProtection="1">
      <alignment horizontal="center" vertical="top" wrapText="1"/>
    </xf>
    <xf numFmtId="2" fontId="42" fillId="5" borderId="3" xfId="0" applyNumberFormat="1" applyFont="1" applyFill="1" applyBorder="1" applyAlignment="1" applyProtection="1">
      <alignment horizontal="center" vertical="top" wrapText="1"/>
    </xf>
    <xf numFmtId="0" fontId="29" fillId="5" borderId="0" xfId="0" applyFont="1" applyFill="1" applyAlignment="1" applyProtection="1">
      <alignment vertical="top" wrapText="1"/>
    </xf>
    <xf numFmtId="2" fontId="35" fillId="5" borderId="0" xfId="0" applyNumberFormat="1" applyFont="1" applyFill="1" applyAlignment="1" applyProtection="1">
      <alignment wrapText="1"/>
    </xf>
    <xf numFmtId="2" fontId="51" fillId="5" borderId="0" xfId="0" applyNumberFormat="1" applyFont="1" applyFill="1" applyProtection="1"/>
    <xf numFmtId="2" fontId="15" fillId="5" borderId="0" xfId="0" applyNumberFormat="1" applyFont="1" applyFill="1" applyProtection="1"/>
    <xf numFmtId="2" fontId="15" fillId="0" borderId="0" xfId="0" applyNumberFormat="1" applyFont="1"/>
    <xf numFmtId="0" fontId="35" fillId="0" borderId="0" xfId="2" applyFont="1" applyFill="1" applyAlignment="1" applyProtection="1">
      <protection locked="0"/>
    </xf>
    <xf numFmtId="0" fontId="42" fillId="5" borderId="12" xfId="0" applyFont="1" applyFill="1" applyBorder="1" applyAlignment="1">
      <alignment vertical="center"/>
    </xf>
    <xf numFmtId="0" fontId="36" fillId="5" borderId="0" xfId="0" applyFont="1" applyFill="1" applyAlignment="1" applyProtection="1">
      <alignment horizontal="left"/>
    </xf>
    <xf numFmtId="0" fontId="47" fillId="5" borderId="0" xfId="0" applyFont="1" applyFill="1" applyAlignment="1" applyProtection="1">
      <alignment horizontal="left" vertical="top"/>
    </xf>
    <xf numFmtId="0" fontId="62" fillId="5" borderId="0" xfId="0" applyFont="1" applyFill="1" applyAlignment="1">
      <alignment vertical="center"/>
    </xf>
    <xf numFmtId="0" fontId="62" fillId="5" borderId="0" xfId="0" applyFont="1" applyFill="1" applyAlignment="1">
      <alignment vertical="top"/>
    </xf>
    <xf numFmtId="0" fontId="30" fillId="0" borderId="26" xfId="0" applyFont="1" applyFill="1" applyBorder="1" applyAlignment="1" applyProtection="1">
      <alignment vertical="top" wrapText="1"/>
    </xf>
    <xf numFmtId="0" fontId="30" fillId="5" borderId="3" xfId="0" applyFont="1" applyFill="1" applyBorder="1" applyAlignment="1" applyProtection="1">
      <alignment vertical="top" wrapText="1"/>
    </xf>
    <xf numFmtId="165" fontId="51" fillId="5" borderId="3" xfId="0" applyNumberFormat="1" applyFont="1" applyFill="1" applyBorder="1" applyAlignment="1" applyProtection="1">
      <alignment horizontal="center" vertical="top" wrapText="1"/>
    </xf>
    <xf numFmtId="0" fontId="42" fillId="5" borderId="3" xfId="0" quotePrefix="1" applyFont="1" applyFill="1" applyBorder="1" applyAlignment="1" applyProtection="1">
      <alignment horizontal="center" vertical="top"/>
    </xf>
    <xf numFmtId="0" fontId="15" fillId="0" borderId="0" xfId="0" applyFont="1" applyFill="1" applyAlignment="1">
      <alignment horizontal="center" vertical="top"/>
    </xf>
    <xf numFmtId="0" fontId="66" fillId="5" borderId="3" xfId="0" applyNumberFormat="1" applyFont="1" applyFill="1" applyBorder="1" applyAlignment="1" applyProtection="1">
      <alignment horizontal="left" vertical="top" wrapText="1"/>
    </xf>
    <xf numFmtId="0" fontId="33" fillId="7" borderId="0" xfId="0" applyFont="1" applyFill="1" applyBorder="1" applyAlignment="1" applyProtection="1">
      <alignment horizontal="right"/>
    </xf>
    <xf numFmtId="0" fontId="30" fillId="7" borderId="17" xfId="0" applyFont="1" applyFill="1" applyBorder="1" applyAlignment="1" applyProtection="1">
      <alignment vertical="top"/>
    </xf>
    <xf numFmtId="0" fontId="33" fillId="0" borderId="19" xfId="0" applyFont="1" applyFill="1" applyBorder="1" applyAlignment="1" applyProtection="1">
      <alignment horizontal="right"/>
    </xf>
    <xf numFmtId="0" fontId="30" fillId="0" borderId="20" xfId="0" applyFont="1" applyFill="1" applyBorder="1" applyAlignment="1" applyProtection="1">
      <alignment vertical="top"/>
    </xf>
    <xf numFmtId="0" fontId="56" fillId="0" borderId="14" xfId="0" applyFont="1" applyFill="1" applyBorder="1" applyAlignment="1" applyProtection="1">
      <alignment horizontal="left" vertical="top"/>
    </xf>
    <xf numFmtId="0" fontId="56" fillId="0" borderId="15" xfId="0" applyFont="1" applyFill="1" applyBorder="1" applyAlignment="1" applyProtection="1">
      <alignment horizontal="left" vertical="top"/>
    </xf>
    <xf numFmtId="0" fontId="23" fillId="8" borderId="27" xfId="0" applyFont="1" applyFill="1" applyBorder="1" applyAlignment="1">
      <alignment vertical="center"/>
    </xf>
    <xf numFmtId="0" fontId="0" fillId="8" borderId="27" xfId="0" applyFill="1" applyBorder="1"/>
    <xf numFmtId="0" fontId="23" fillId="8" borderId="1" xfId="0" applyFont="1" applyFill="1" applyBorder="1" applyAlignment="1">
      <alignment vertical="center"/>
    </xf>
    <xf numFmtId="0" fontId="0" fillId="8" borderId="1" xfId="0" applyFill="1" applyBorder="1"/>
    <xf numFmtId="0" fontId="23" fillId="8" borderId="1" xfId="0" applyNumberFormat="1" applyFont="1" applyFill="1" applyBorder="1" applyAlignment="1">
      <alignment vertical="center"/>
    </xf>
    <xf numFmtId="14" fontId="0" fillId="8" borderId="1" xfId="0" applyNumberFormat="1" applyFill="1" applyBorder="1"/>
    <xf numFmtId="0" fontId="23" fillId="8" borderId="1" xfId="0" applyFont="1" applyFill="1" applyBorder="1" applyAlignment="1">
      <alignment horizontal="left" vertical="center"/>
    </xf>
    <xf numFmtId="0" fontId="0" fillId="8" borderId="1" xfId="0" applyFill="1" applyBorder="1" applyAlignment="1">
      <alignment horizontal="center"/>
    </xf>
    <xf numFmtId="0" fontId="0" fillId="0" borderId="0" xfId="0" applyAlignment="1">
      <alignment wrapText="1"/>
    </xf>
    <xf numFmtId="0" fontId="0" fillId="0" borderId="0" xfId="0" applyAlignment="1">
      <alignment vertical="top" wrapText="1"/>
    </xf>
    <xf numFmtId="0" fontId="67" fillId="0" borderId="28" xfId="0" applyFont="1" applyFill="1" applyBorder="1" applyAlignment="1">
      <alignment vertical="top"/>
    </xf>
    <xf numFmtId="0" fontId="0" fillId="0" borderId="29" xfId="0" applyFill="1" applyBorder="1" applyAlignment="1">
      <alignment vertical="top" wrapText="1"/>
    </xf>
    <xf numFmtId="0" fontId="51" fillId="0" borderId="31" xfId="0" applyFont="1" applyFill="1" applyBorder="1" applyAlignment="1">
      <alignment horizontal="left" vertical="top"/>
    </xf>
    <xf numFmtId="0" fontId="51" fillId="0" borderId="0" xfId="0" applyFont="1" applyFill="1" applyBorder="1" applyAlignment="1">
      <alignment vertical="top" wrapText="1"/>
    </xf>
    <xf numFmtId="0" fontId="51" fillId="0" borderId="0" xfId="0" applyFont="1" applyFill="1" applyBorder="1" applyAlignment="1">
      <alignment horizontal="left" vertical="top"/>
    </xf>
    <xf numFmtId="0" fontId="51" fillId="0" borderId="0" xfId="0" applyFont="1" applyFill="1" applyBorder="1" applyAlignment="1">
      <alignment horizontal="center" vertical="top"/>
    </xf>
    <xf numFmtId="0" fontId="51" fillId="0" borderId="32" xfId="0" applyFont="1" applyFill="1" applyBorder="1" applyAlignment="1">
      <alignment horizontal="left" vertical="top" wrapText="1"/>
    </xf>
    <xf numFmtId="0" fontId="69" fillId="9" borderId="33" xfId="0" applyFont="1" applyFill="1" applyBorder="1" applyAlignment="1">
      <alignment horizontal="center" wrapText="1"/>
    </xf>
    <xf numFmtId="0" fontId="6" fillId="9" borderId="8" xfId="0" applyFont="1" applyFill="1" applyBorder="1" applyAlignment="1">
      <alignment wrapText="1"/>
    </xf>
    <xf numFmtId="0" fontId="6" fillId="9" borderId="8" xfId="0" applyFont="1" applyFill="1" applyBorder="1" applyAlignment="1">
      <alignment horizontal="center" vertical="top" wrapText="1"/>
    </xf>
    <xf numFmtId="0" fontId="9" fillId="0" borderId="0" xfId="0" applyFont="1" applyFill="1" applyAlignment="1">
      <alignment vertical="top"/>
    </xf>
    <xf numFmtId="0" fontId="48" fillId="5" borderId="36" xfId="0" quotePrefix="1" applyNumberFormat="1" applyFont="1" applyFill="1" applyBorder="1" applyAlignment="1">
      <alignment horizontal="center" vertical="top"/>
    </xf>
    <xf numFmtId="0" fontId="71" fillId="5" borderId="37" xfId="0" quotePrefix="1" applyFont="1" applyFill="1" applyBorder="1" applyAlignment="1">
      <alignment vertical="top" wrapText="1"/>
    </xf>
    <xf numFmtId="0" fontId="72" fillId="5" borderId="40" xfId="0" applyFont="1" applyFill="1" applyBorder="1" applyAlignment="1">
      <alignment horizontal="left" vertical="top" wrapText="1"/>
    </xf>
    <xf numFmtId="0" fontId="0" fillId="0" borderId="0" xfId="0" applyFont="1" applyFill="1" applyAlignment="1">
      <alignment vertical="top"/>
    </xf>
    <xf numFmtId="0" fontId="48" fillId="5" borderId="36" xfId="0" quotePrefix="1" applyFont="1" applyFill="1" applyBorder="1" applyAlignment="1">
      <alignment horizontal="center" vertical="top"/>
    </xf>
    <xf numFmtId="0" fontId="71" fillId="5" borderId="39" xfId="0" applyFont="1" applyFill="1" applyBorder="1" applyAlignment="1">
      <alignment horizontal="center" vertical="top"/>
    </xf>
    <xf numFmtId="0" fontId="54" fillId="0" borderId="37" xfId="0" quotePrefix="1" applyFont="1" applyFill="1" applyBorder="1" applyAlignment="1">
      <alignment vertical="top" wrapText="1"/>
    </xf>
    <xf numFmtId="0" fontId="0" fillId="0" borderId="39" xfId="0" applyFont="1" applyFill="1" applyBorder="1" applyAlignment="1">
      <alignment horizontal="center" vertical="top"/>
    </xf>
    <xf numFmtId="0" fontId="73" fillId="0" borderId="39" xfId="0" quotePrefix="1" applyFont="1" applyFill="1" applyBorder="1" applyAlignment="1">
      <alignment horizontal="center" vertical="top"/>
    </xf>
    <xf numFmtId="0" fontId="15" fillId="0" borderId="40" xfId="0" applyFont="1" applyFill="1" applyBorder="1" applyAlignment="1">
      <alignment horizontal="left" vertical="top" wrapText="1"/>
    </xf>
    <xf numFmtId="0" fontId="0" fillId="0" borderId="39" xfId="0" quotePrefix="1" applyFont="1" applyFill="1" applyBorder="1" applyAlignment="1">
      <alignment horizontal="center" vertical="top"/>
    </xf>
    <xf numFmtId="0" fontId="74" fillId="6" borderId="31" xfId="0" quotePrefix="1" applyFont="1" applyFill="1" applyBorder="1" applyAlignment="1">
      <alignment horizontal="center" vertical="top"/>
    </xf>
    <xf numFmtId="0" fontId="54" fillId="0" borderId="41" xfId="0" applyFont="1" applyFill="1" applyBorder="1" applyAlignment="1">
      <alignment vertical="top" wrapText="1"/>
    </xf>
    <xf numFmtId="0" fontId="54" fillId="0" borderId="8" xfId="0" applyFont="1" applyFill="1" applyBorder="1" applyAlignment="1">
      <alignment horizontal="center" vertical="top"/>
    </xf>
    <xf numFmtId="0" fontId="54" fillId="0" borderId="8" xfId="0" quotePrefix="1" applyFont="1" applyFill="1" applyBorder="1" applyAlignment="1">
      <alignment horizontal="center" vertical="top"/>
    </xf>
    <xf numFmtId="0" fontId="15" fillId="0" borderId="34" xfId="0" applyFont="1" applyFill="1" applyBorder="1" applyAlignment="1">
      <alignment horizontal="left" vertical="top" wrapText="1"/>
    </xf>
    <xf numFmtId="0" fontId="54" fillId="0" borderId="0" xfId="0" applyFont="1" applyFill="1" applyAlignment="1">
      <alignment vertical="top"/>
    </xf>
    <xf numFmtId="0" fontId="18" fillId="0" borderId="0" xfId="0" applyFont="1" applyFill="1" applyAlignment="1">
      <alignment horizontal="center" vertical="center"/>
    </xf>
    <xf numFmtId="0" fontId="0" fillId="0" borderId="0" xfId="0" applyFill="1" applyAlignment="1">
      <alignment vertical="top" wrapText="1"/>
    </xf>
    <xf numFmtId="0" fontId="0" fillId="0" borderId="0" xfId="0" applyFill="1" applyAlignment="1">
      <alignment horizontal="center" vertical="top"/>
    </xf>
    <xf numFmtId="0" fontId="74" fillId="6" borderId="28" xfId="0" applyFont="1" applyFill="1" applyBorder="1" applyAlignment="1">
      <alignment horizontal="center" vertical="center"/>
    </xf>
    <xf numFmtId="0" fontId="74" fillId="6" borderId="31" xfId="0" applyFont="1" applyFill="1" applyBorder="1" applyAlignment="1">
      <alignment horizontal="center" vertical="center"/>
    </xf>
    <xf numFmtId="0" fontId="8" fillId="6" borderId="0" xfId="0" applyFont="1" applyFill="1" applyBorder="1" applyAlignment="1">
      <alignment vertical="top" wrapText="1"/>
    </xf>
    <xf numFmtId="0" fontId="15" fillId="6" borderId="0" xfId="0" applyFont="1" applyFill="1" applyBorder="1" applyAlignment="1">
      <alignment horizontal="left" vertical="top"/>
    </xf>
    <xf numFmtId="0" fontId="31" fillId="6" borderId="0" xfId="0" applyFont="1" applyFill="1" applyBorder="1" applyAlignment="1">
      <alignment vertical="top" wrapText="1"/>
    </xf>
    <xf numFmtId="0" fontId="31" fillId="6" borderId="32" xfId="0" applyFont="1" applyFill="1" applyBorder="1" applyAlignment="1">
      <alignment vertical="top" wrapText="1"/>
    </xf>
    <xf numFmtId="0" fontId="18" fillId="0" borderId="36" xfId="0" applyFont="1" applyFill="1" applyBorder="1" applyAlignment="1">
      <alignment horizontal="center" vertical="center"/>
    </xf>
    <xf numFmtId="0" fontId="0" fillId="0" borderId="37" xfId="0" applyFill="1" applyBorder="1" applyAlignment="1">
      <alignment vertical="top" wrapText="1"/>
    </xf>
    <xf numFmtId="0" fontId="0" fillId="0" borderId="42" xfId="0" applyFill="1" applyBorder="1" applyAlignment="1">
      <alignment horizontal="center" vertical="top"/>
    </xf>
    <xf numFmtId="0" fontId="3" fillId="0" borderId="37" xfId="1" applyFont="1" applyFill="1" applyBorder="1" applyAlignment="1">
      <alignment vertical="top" wrapText="1"/>
    </xf>
    <xf numFmtId="0" fontId="0" fillId="0" borderId="0" xfId="0" applyFill="1" applyBorder="1" applyAlignment="1">
      <alignment horizontal="center" vertical="top"/>
    </xf>
    <xf numFmtId="0" fontId="3" fillId="0" borderId="44" xfId="1" applyFont="1" applyFill="1" applyBorder="1" applyAlignment="1">
      <alignment vertical="top" wrapText="1"/>
    </xf>
    <xf numFmtId="0" fontId="0" fillId="0" borderId="39" xfId="0" applyFill="1" applyBorder="1" applyAlignment="1">
      <alignment horizontal="center" vertical="top"/>
    </xf>
    <xf numFmtId="0" fontId="0" fillId="0" borderId="39" xfId="0" quotePrefix="1" applyFill="1" applyBorder="1" applyAlignment="1">
      <alignment vertical="top"/>
    </xf>
    <xf numFmtId="0" fontId="0" fillId="0" borderId="39" xfId="0" quotePrefix="1" applyFill="1" applyBorder="1" applyAlignment="1">
      <alignment horizontal="center" vertical="top"/>
    </xf>
    <xf numFmtId="0" fontId="15" fillId="0" borderId="40" xfId="0" applyFont="1" applyFill="1" applyBorder="1" applyAlignment="1">
      <alignment vertical="top" wrapText="1"/>
    </xf>
    <xf numFmtId="0" fontId="8" fillId="0" borderId="0" xfId="0" applyFont="1" applyFill="1" applyAlignment="1">
      <alignment vertical="top"/>
    </xf>
    <xf numFmtId="0" fontId="0" fillId="0" borderId="46" xfId="0" applyFill="1" applyBorder="1" applyAlignment="1">
      <alignment vertical="top" wrapText="1"/>
    </xf>
    <xf numFmtId="0" fontId="0" fillId="0" borderId="47" xfId="0" applyFill="1" applyBorder="1" applyAlignment="1">
      <alignment horizontal="center" vertical="top"/>
    </xf>
    <xf numFmtId="0" fontId="0" fillId="0" borderId="47" xfId="0" quotePrefix="1" applyFill="1" applyBorder="1" applyAlignment="1">
      <alignment horizontal="center" vertical="top"/>
    </xf>
    <xf numFmtId="0" fontId="74" fillId="6" borderId="36" xfId="0" applyFont="1" applyFill="1" applyBorder="1" applyAlignment="1">
      <alignment horizontal="center" vertical="center"/>
    </xf>
    <xf numFmtId="0" fontId="18" fillId="0" borderId="35" xfId="0" applyFont="1" applyFill="1" applyBorder="1" applyAlignment="1">
      <alignment horizontal="center" vertical="center"/>
    </xf>
    <xf numFmtId="0" fontId="3" fillId="0" borderId="46" xfId="1" applyFont="1" applyFill="1" applyBorder="1" applyAlignment="1">
      <alignment vertical="top" wrapText="1"/>
    </xf>
    <xf numFmtId="0" fontId="0" fillId="0" borderId="0" xfId="0" quotePrefix="1" applyFill="1" applyBorder="1" applyAlignment="1">
      <alignment horizontal="center" vertical="top"/>
    </xf>
    <xf numFmtId="0" fontId="18" fillId="0" borderId="33" xfId="0" applyFont="1" applyFill="1" applyBorder="1" applyAlignment="1">
      <alignment horizontal="center" vertical="center"/>
    </xf>
    <xf numFmtId="0" fontId="3" fillId="0" borderId="41" xfId="1" applyFont="1" applyFill="1" applyBorder="1" applyAlignment="1">
      <alignment vertical="top" wrapText="1"/>
    </xf>
    <xf numFmtId="0" fontId="0" fillId="0" borderId="8" xfId="0" applyFill="1" applyBorder="1" applyAlignment="1">
      <alignment horizontal="center" vertical="top"/>
    </xf>
    <xf numFmtId="0" fontId="54" fillId="0" borderId="0" xfId="0" applyFont="1" applyFill="1" applyAlignment="1">
      <alignment horizontal="center" vertical="top"/>
    </xf>
    <xf numFmtId="0" fontId="54" fillId="0" borderId="37" xfId="0" applyFont="1" applyFill="1" applyBorder="1" applyAlignment="1">
      <alignment vertical="top" wrapText="1"/>
    </xf>
    <xf numFmtId="0" fontId="54" fillId="0" borderId="39" xfId="0" applyFont="1" applyFill="1" applyBorder="1" applyAlignment="1">
      <alignment horizontal="center" vertical="top"/>
    </xf>
    <xf numFmtId="0" fontId="20" fillId="0" borderId="39" xfId="0" applyFont="1" applyFill="1" applyBorder="1" applyAlignment="1">
      <alignment horizontal="center" vertical="top"/>
    </xf>
    <xf numFmtId="0" fontId="76" fillId="0" borderId="39" xfId="0" applyFont="1" applyFill="1" applyBorder="1" applyAlignment="1">
      <alignment horizontal="center" vertical="top"/>
    </xf>
    <xf numFmtId="0" fontId="54" fillId="0" borderId="48" xfId="0" applyFont="1" applyFill="1" applyBorder="1" applyAlignment="1">
      <alignment vertical="top" wrapText="1"/>
    </xf>
    <xf numFmtId="0" fontId="54" fillId="0" borderId="49" xfId="0" applyFont="1" applyFill="1" applyBorder="1" applyAlignment="1">
      <alignment horizontal="center" vertical="top"/>
    </xf>
    <xf numFmtId="0" fontId="76" fillId="0" borderId="49" xfId="0" applyFont="1" applyFill="1" applyBorder="1" applyAlignment="1">
      <alignment horizontal="center" vertical="top"/>
    </xf>
    <xf numFmtId="0" fontId="18" fillId="0" borderId="50" xfId="0" applyFont="1" applyFill="1" applyBorder="1" applyAlignment="1">
      <alignment horizontal="center" vertical="center"/>
    </xf>
    <xf numFmtId="0" fontId="0" fillId="0" borderId="0" xfId="0" applyFont="1" applyFill="1" applyAlignment="1">
      <alignment horizontal="center" vertical="top"/>
    </xf>
    <xf numFmtId="0" fontId="74" fillId="6" borderId="52" xfId="0" applyFont="1" applyFill="1" applyBorder="1" applyAlignment="1">
      <alignment horizontal="center" vertical="center"/>
    </xf>
    <xf numFmtId="0" fontId="54" fillId="0" borderId="39" xfId="0" quotePrefix="1" applyFont="1" applyFill="1" applyBorder="1" applyAlignment="1">
      <alignment horizontal="center" vertical="top"/>
    </xf>
    <xf numFmtId="0" fontId="54" fillId="0" borderId="46" xfId="0" quotePrefix="1" applyFont="1" applyFill="1" applyBorder="1" applyAlignment="1">
      <alignment vertical="top" wrapText="1"/>
    </xf>
    <xf numFmtId="0" fontId="54" fillId="0" borderId="53" xfId="0" applyFont="1" applyFill="1" applyBorder="1" applyAlignment="1">
      <alignment horizontal="center" vertical="top"/>
    </xf>
    <xf numFmtId="0" fontId="54" fillId="0" borderId="42" xfId="0" applyFont="1" applyFill="1" applyBorder="1" applyAlignment="1">
      <alignment horizontal="center" vertical="top"/>
    </xf>
    <xf numFmtId="0" fontId="54" fillId="0" borderId="54" xfId="0" applyFont="1" applyFill="1" applyBorder="1" applyAlignment="1">
      <alignment horizontal="center" vertical="top"/>
    </xf>
    <xf numFmtId="0" fontId="54" fillId="0" borderId="47" xfId="0" applyFont="1" applyFill="1" applyBorder="1" applyAlignment="1">
      <alignment horizontal="center" vertical="top"/>
    </xf>
    <xf numFmtId="0" fontId="54" fillId="0" borderId="38" xfId="0" applyFont="1" applyFill="1" applyBorder="1" applyAlignment="1">
      <alignment horizontal="center" vertical="top"/>
    </xf>
    <xf numFmtId="0" fontId="54" fillId="0" borderId="27" xfId="0" applyFont="1" applyFill="1" applyBorder="1" applyAlignment="1">
      <alignment vertical="top" wrapText="1"/>
    </xf>
    <xf numFmtId="0" fontId="54" fillId="0" borderId="38" xfId="0" applyFont="1" applyFill="1" applyBorder="1" applyAlignment="1">
      <alignment horizontal="left" vertical="top"/>
    </xf>
    <xf numFmtId="0" fontId="54" fillId="0" borderId="0" xfId="0" applyFont="1" applyFill="1" applyBorder="1" applyAlignment="1">
      <alignment horizontal="center" vertical="top"/>
    </xf>
    <xf numFmtId="0" fontId="15" fillId="0" borderId="32" xfId="0" applyFont="1" applyFill="1" applyBorder="1" applyAlignment="1">
      <alignment horizontal="left" vertical="top" wrapText="1"/>
    </xf>
    <xf numFmtId="0" fontId="54" fillId="0" borderId="55" xfId="0" applyFont="1" applyFill="1" applyBorder="1" applyAlignment="1">
      <alignment horizontal="left" vertical="top"/>
    </xf>
    <xf numFmtId="0" fontId="71" fillId="5" borderId="37" xfId="0" applyFont="1" applyFill="1" applyBorder="1" applyAlignment="1">
      <alignment vertical="top" wrapText="1"/>
    </xf>
    <xf numFmtId="0" fontId="71" fillId="5" borderId="46" xfId="0" applyFont="1" applyFill="1" applyBorder="1" applyAlignment="1">
      <alignment vertical="top" wrapText="1"/>
    </xf>
    <xf numFmtId="0" fontId="71" fillId="5" borderId="47" xfId="0" applyFont="1" applyFill="1" applyBorder="1" applyAlignment="1">
      <alignment horizontal="center" vertical="top"/>
    </xf>
    <xf numFmtId="0" fontId="0" fillId="0" borderId="56" xfId="0" applyFill="1" applyBorder="1" applyAlignment="1">
      <alignment horizontal="center" vertical="top"/>
    </xf>
    <xf numFmtId="0" fontId="0" fillId="0" borderId="42" xfId="0" applyFill="1" applyBorder="1" applyAlignment="1">
      <alignment vertical="center" wrapText="1"/>
    </xf>
    <xf numFmtId="0" fontId="0" fillId="0" borderId="55" xfId="0" applyFill="1" applyBorder="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15" fillId="0" borderId="0" xfId="0" applyFont="1" applyFill="1" applyBorder="1" applyAlignment="1">
      <alignment vertical="top"/>
    </xf>
    <xf numFmtId="0" fontId="9" fillId="11" borderId="0" xfId="0" quotePrefix="1" applyFont="1" applyFill="1" applyAlignment="1">
      <alignment wrapText="1"/>
    </xf>
    <xf numFmtId="0" fontId="0" fillId="0" borderId="23" xfId="0" applyBorder="1" applyAlignment="1">
      <alignment wrapText="1"/>
    </xf>
    <xf numFmtId="0" fontId="0" fillId="0" borderId="23" xfId="0" applyBorder="1"/>
    <xf numFmtId="0" fontId="0" fillId="0" borderId="25" xfId="0" applyBorder="1" applyAlignment="1">
      <alignment wrapText="1"/>
    </xf>
    <xf numFmtId="0" fontId="0" fillId="0" borderId="25" xfId="0" applyBorder="1"/>
    <xf numFmtId="0" fontId="82" fillId="10" borderId="0" xfId="0" applyFont="1" applyFill="1" applyBorder="1" applyAlignment="1">
      <alignment wrapText="1"/>
    </xf>
    <xf numFmtId="0" fontId="9" fillId="0" borderId="0" xfId="0" applyFont="1" applyBorder="1" applyAlignment="1">
      <alignment wrapText="1"/>
    </xf>
    <xf numFmtId="0" fontId="9" fillId="11" borderId="0" xfId="0" quotePrefix="1" applyFont="1" applyFill="1" applyBorder="1" applyAlignment="1">
      <alignment wrapText="1"/>
    </xf>
    <xf numFmtId="0" fontId="19" fillId="7" borderId="0" xfId="0" applyFont="1" applyFill="1" applyBorder="1" applyAlignment="1" applyProtection="1">
      <alignment vertical="center"/>
    </xf>
    <xf numFmtId="0" fontId="19" fillId="7" borderId="17" xfId="0" applyFont="1" applyFill="1" applyBorder="1" applyAlignment="1" applyProtection="1">
      <alignment vertical="center"/>
    </xf>
    <xf numFmtId="0" fontId="13" fillId="5" borderId="0" xfId="0" applyFont="1" applyFill="1" applyAlignment="1" applyProtection="1">
      <alignment horizontal="right" vertical="top"/>
    </xf>
    <xf numFmtId="0" fontId="1" fillId="0" borderId="0" xfId="0" applyFont="1"/>
    <xf numFmtId="0" fontId="33" fillId="5" borderId="0" xfId="0" applyFont="1" applyFill="1" applyAlignment="1" applyProtection="1">
      <alignment horizontal="left" vertical="top"/>
    </xf>
    <xf numFmtId="0" fontId="61" fillId="5" borderId="14" xfId="0" applyFont="1" applyFill="1" applyBorder="1" applyAlignment="1" applyProtection="1">
      <alignment horizontal="left" vertical="top"/>
    </xf>
    <xf numFmtId="0" fontId="15" fillId="5" borderId="15" xfId="0" applyFont="1" applyFill="1" applyBorder="1"/>
    <xf numFmtId="0" fontId="35" fillId="0" borderId="30" xfId="0" applyFont="1" applyFill="1" applyBorder="1" applyAlignment="1">
      <alignment horizontal="right" vertical="top" wrapText="1"/>
    </xf>
    <xf numFmtId="0" fontId="85" fillId="9" borderId="34" xfId="0" applyFont="1" applyFill="1" applyBorder="1" applyAlignment="1">
      <alignment horizontal="left" wrapText="1"/>
    </xf>
    <xf numFmtId="0" fontId="15" fillId="0" borderId="0" xfId="0" applyFont="1" applyFill="1" applyAlignment="1">
      <alignment horizontal="left" vertical="top" wrapText="1"/>
    </xf>
    <xf numFmtId="0" fontId="15" fillId="0" borderId="43" xfId="0" applyFont="1" applyFill="1" applyBorder="1" applyAlignment="1">
      <alignment vertical="center" wrapText="1"/>
    </xf>
    <xf numFmtId="0" fontId="15" fillId="0" borderId="0" xfId="0" applyFont="1" applyFill="1" applyBorder="1" applyAlignment="1">
      <alignment horizontal="left" vertical="top" wrapText="1"/>
    </xf>
    <xf numFmtId="0" fontId="52" fillId="5" borderId="13" xfId="0" applyFont="1" applyFill="1" applyBorder="1" applyAlignment="1" applyProtection="1">
      <alignment horizontal="left" vertical="top"/>
    </xf>
    <xf numFmtId="0" fontId="36" fillId="6" borderId="0" xfId="0" applyFont="1" applyFill="1" applyProtection="1"/>
    <xf numFmtId="0" fontId="9" fillId="0" borderId="0" xfId="0" quotePrefix="1" applyFont="1" applyFill="1" applyAlignment="1">
      <alignment wrapText="1"/>
    </xf>
    <xf numFmtId="0" fontId="83" fillId="0" borderId="0" xfId="0" quotePrefix="1" applyFont="1" applyFill="1" applyBorder="1" applyAlignment="1">
      <alignment wrapText="1"/>
    </xf>
    <xf numFmtId="0" fontId="9" fillId="0" borderId="0" xfId="0" quotePrefix="1" applyFont="1" applyFill="1" applyBorder="1" applyAlignment="1">
      <alignment wrapText="1"/>
    </xf>
    <xf numFmtId="0" fontId="15" fillId="5" borderId="16" xfId="0" applyFont="1" applyFill="1" applyBorder="1" applyProtection="1"/>
    <xf numFmtId="0" fontId="15" fillId="5" borderId="18" xfId="0" applyFont="1" applyFill="1" applyBorder="1" applyProtection="1"/>
    <xf numFmtId="0" fontId="9" fillId="8" borderId="0" xfId="0" quotePrefix="1" applyFont="1" applyFill="1" applyAlignment="1">
      <alignment wrapText="1"/>
    </xf>
    <xf numFmtId="0" fontId="8" fillId="0" borderId="0" xfId="0" applyFont="1" applyFill="1" applyAlignment="1">
      <alignment wrapText="1"/>
    </xf>
    <xf numFmtId="0" fontId="42" fillId="0" borderId="17" xfId="0" applyFont="1" applyFill="1" applyBorder="1" applyAlignment="1" applyProtection="1">
      <alignment vertical="center"/>
      <protection locked="0"/>
    </xf>
    <xf numFmtId="0" fontId="35" fillId="0" borderId="17" xfId="0" applyFont="1" applyFill="1" applyBorder="1" applyAlignment="1" applyProtection="1">
      <alignment horizontal="right"/>
      <protection locked="0"/>
    </xf>
    <xf numFmtId="0" fontId="35" fillId="0" borderId="20" xfId="0" applyFont="1" applyFill="1" applyBorder="1" applyAlignment="1" applyProtection="1">
      <alignment horizontal="right"/>
      <protection locked="0"/>
    </xf>
    <xf numFmtId="0" fontId="9" fillId="0" borderId="0" xfId="0" applyFont="1" applyFill="1" applyAlignment="1">
      <alignment wrapText="1"/>
    </xf>
    <xf numFmtId="0" fontId="38" fillId="6" borderId="3" xfId="0" quotePrefix="1" applyFont="1" applyFill="1" applyBorder="1" applyAlignment="1">
      <alignment horizontal="left" vertical="top" wrapText="1"/>
    </xf>
    <xf numFmtId="0" fontId="15" fillId="0" borderId="0" xfId="0" applyFont="1" applyAlignment="1" applyProtection="1">
      <alignment horizontal="left" vertical="top" wrapText="1"/>
      <protection locked="0"/>
    </xf>
    <xf numFmtId="16" fontId="0" fillId="0" borderId="0" xfId="0" applyNumberFormat="1" applyAlignment="1">
      <alignment vertical="top"/>
    </xf>
    <xf numFmtId="0" fontId="0" fillId="0" borderId="0" xfId="0" quotePrefix="1" applyAlignment="1">
      <alignment horizontal="center" vertical="top"/>
    </xf>
    <xf numFmtId="0" fontId="6" fillId="4" borderId="0" xfId="0" applyFont="1" applyFill="1" applyAlignment="1">
      <alignment wrapText="1"/>
    </xf>
    <xf numFmtId="0" fontId="15" fillId="0" borderId="0" xfId="0" applyFont="1" applyAlignment="1" applyProtection="1">
      <alignment vertical="top" wrapText="1"/>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14" fontId="0" fillId="0" borderId="0" xfId="0" applyNumberFormat="1" applyAlignment="1">
      <alignment vertical="top"/>
    </xf>
    <xf numFmtId="0" fontId="0" fillId="2" borderId="0" xfId="0" applyFill="1" applyAlignment="1">
      <alignment vertical="top" wrapText="1"/>
    </xf>
    <xf numFmtId="0" fontId="48" fillId="5" borderId="36" xfId="0" quotePrefix="1" applyFont="1" applyFill="1" applyBorder="1" applyAlignment="1">
      <alignment horizontal="center" vertical="center"/>
    </xf>
    <xf numFmtId="0" fontId="71" fillId="0" borderId="0" xfId="0" applyFont="1" applyFill="1" applyAlignment="1">
      <alignment vertical="top"/>
    </xf>
    <xf numFmtId="0" fontId="71" fillId="0" borderId="53" xfId="0" applyFont="1" applyFill="1" applyBorder="1" applyAlignment="1">
      <alignment horizontal="center" vertical="top"/>
    </xf>
    <xf numFmtId="0" fontId="71" fillId="0" borderId="42" xfId="0" applyFont="1" applyFill="1" applyBorder="1" applyAlignment="1">
      <alignment horizontal="center" vertical="top"/>
    </xf>
    <xf numFmtId="0" fontId="72" fillId="0" borderId="43" xfId="0" applyFont="1" applyFill="1" applyBorder="1" applyAlignment="1">
      <alignment horizontal="left" vertical="top" wrapText="1"/>
    </xf>
    <xf numFmtId="0" fontId="71" fillId="0" borderId="54" xfId="0" applyFont="1" applyFill="1" applyBorder="1" applyAlignment="1">
      <alignment horizontal="center" vertical="top"/>
    </xf>
    <xf numFmtId="0" fontId="71" fillId="0" borderId="47" xfId="0" applyFont="1" applyFill="1" applyBorder="1" applyAlignment="1">
      <alignment horizontal="center" vertical="top"/>
    </xf>
    <xf numFmtId="0" fontId="72" fillId="0" borderId="45" xfId="0" applyFont="1" applyFill="1" applyBorder="1" applyAlignment="1">
      <alignment horizontal="left" vertical="top" wrapText="1"/>
    </xf>
    <xf numFmtId="0" fontId="48" fillId="5" borderId="35" xfId="0" quotePrefix="1" applyFont="1" applyFill="1" applyBorder="1" applyAlignment="1">
      <alignment horizontal="center" vertical="center"/>
    </xf>
    <xf numFmtId="0" fontId="48" fillId="5" borderId="50" xfId="0" quotePrefix="1" applyFont="1" applyFill="1" applyBorder="1" applyAlignment="1">
      <alignment horizontal="center" vertical="center"/>
    </xf>
    <xf numFmtId="0" fontId="71" fillId="5" borderId="27" xfId="0" applyFont="1" applyFill="1" applyBorder="1" applyAlignment="1">
      <alignment vertical="top" wrapText="1"/>
    </xf>
    <xf numFmtId="0" fontId="71" fillId="5" borderId="0" xfId="0" applyFont="1" applyFill="1" applyBorder="1" applyAlignment="1">
      <alignment horizontal="center" vertical="top"/>
    </xf>
    <xf numFmtId="0" fontId="71" fillId="5" borderId="48" xfId="0" applyFont="1" applyFill="1" applyBorder="1" applyAlignment="1">
      <alignment vertical="top" wrapText="1"/>
    </xf>
    <xf numFmtId="0" fontId="71" fillId="5" borderId="49" xfId="0" applyFont="1" applyFill="1" applyBorder="1" applyAlignment="1">
      <alignment horizontal="center" vertical="top"/>
    </xf>
    <xf numFmtId="0" fontId="71" fillId="5" borderId="0" xfId="0" applyFont="1" applyFill="1" applyBorder="1" applyAlignment="1">
      <alignment vertical="top"/>
    </xf>
    <xf numFmtId="0" fontId="34" fillId="0" borderId="0" xfId="0" quotePrefix="1" applyFont="1" applyFill="1" applyAlignment="1" applyProtection="1">
      <alignment horizontal="left" vertical="top" wrapText="1"/>
      <protection locked="0"/>
    </xf>
    <xf numFmtId="0" fontId="15" fillId="0" borderId="9" xfId="0" applyFont="1" applyFill="1" applyBorder="1" applyAlignment="1" applyProtection="1">
      <alignment horizontal="center" vertical="top"/>
    </xf>
    <xf numFmtId="0" fontId="15" fillId="0" borderId="26" xfId="0" applyFont="1" applyFill="1" applyBorder="1" applyAlignment="1" applyProtection="1">
      <alignment horizontal="center" vertical="top"/>
    </xf>
    <xf numFmtId="0" fontId="15" fillId="0" borderId="9" xfId="0" applyFont="1" applyFill="1" applyBorder="1" applyAlignment="1" applyProtection="1">
      <alignment horizontal="left" vertical="top"/>
      <protection locked="0"/>
    </xf>
    <xf numFmtId="0" fontId="15" fillId="0" borderId="66" xfId="0" applyFont="1" applyFill="1" applyBorder="1" applyAlignment="1" applyProtection="1">
      <alignment horizontal="left" vertical="top"/>
      <protection locked="0"/>
    </xf>
    <xf numFmtId="0" fontId="91" fillId="5" borderId="0" xfId="0" applyFont="1" applyFill="1"/>
    <xf numFmtId="0" fontId="0" fillId="12" borderId="0" xfId="0" applyFill="1" applyAlignment="1">
      <alignment vertical="top" wrapText="1"/>
    </xf>
    <xf numFmtId="0" fontId="15" fillId="0" borderId="0" xfId="0" applyFont="1" applyAlignment="1" applyProtection="1">
      <alignment vertical="top" wrapText="1"/>
      <protection locked="0"/>
    </xf>
    <xf numFmtId="0" fontId="0" fillId="5" borderId="0" xfId="0" applyFill="1" applyAlignment="1">
      <alignment wrapText="1"/>
    </xf>
    <xf numFmtId="0" fontId="0" fillId="5" borderId="0" xfId="0" applyFill="1" applyAlignment="1">
      <alignment horizontal="left"/>
    </xf>
    <xf numFmtId="165" fontId="0" fillId="0" borderId="0" xfId="0" applyNumberFormat="1" applyAlignment="1">
      <alignment vertical="top"/>
    </xf>
    <xf numFmtId="0" fontId="15" fillId="0" borderId="0" xfId="0" applyFont="1" applyAlignment="1" applyProtection="1">
      <alignment vertical="top" wrapText="1"/>
      <protection locked="0"/>
    </xf>
    <xf numFmtId="0" fontId="18" fillId="0" borderId="0" xfId="0" applyFont="1" applyFill="1" applyBorder="1" applyAlignment="1">
      <alignment horizontal="center" vertical="center"/>
    </xf>
    <xf numFmtId="0" fontId="18" fillId="0" borderId="36" xfId="0" applyFont="1" applyFill="1" applyBorder="1" applyAlignment="1">
      <alignment horizontal="center" vertical="top"/>
    </xf>
    <xf numFmtId="0" fontId="18" fillId="0" borderId="50" xfId="0" applyFont="1" applyFill="1" applyBorder="1" applyAlignment="1">
      <alignment horizontal="center" vertical="top"/>
    </xf>
    <xf numFmtId="0" fontId="0" fillId="0" borderId="0" xfId="0" quotePrefix="1" applyAlignment="1" applyProtection="1">
      <alignment vertical="top"/>
      <protection locked="0"/>
    </xf>
    <xf numFmtId="0" fontId="33" fillId="5" borderId="0" xfId="0" applyFont="1" applyFill="1" applyBorder="1" applyAlignment="1">
      <alignment horizontal="center" wrapText="1"/>
    </xf>
    <xf numFmtId="0" fontId="15" fillId="11" borderId="40" xfId="0" applyFont="1" applyFill="1" applyBorder="1" applyAlignment="1">
      <alignment horizontal="left" vertical="top" wrapText="1"/>
    </xf>
    <xf numFmtId="0" fontId="15" fillId="11" borderId="51" xfId="0" applyFont="1" applyFill="1" applyBorder="1" applyAlignment="1">
      <alignment horizontal="left" vertical="top" wrapText="1"/>
    </xf>
    <xf numFmtId="0" fontId="15" fillId="11" borderId="34" xfId="0" applyFont="1" applyFill="1" applyBorder="1" applyAlignment="1">
      <alignment horizontal="left" vertical="top" wrapText="1"/>
    </xf>
    <xf numFmtId="0" fontId="51" fillId="11" borderId="40" xfId="0" quotePrefix="1" applyFont="1" applyFill="1" applyBorder="1" applyAlignment="1">
      <alignment horizontal="left" vertical="top" wrapText="1"/>
    </xf>
    <xf numFmtId="0" fontId="15" fillId="11" borderId="32" xfId="0" applyFont="1" applyFill="1" applyBorder="1" applyAlignment="1">
      <alignment horizontal="left" vertical="top" wrapText="1"/>
    </xf>
    <xf numFmtId="0" fontId="3" fillId="0" borderId="53" xfId="1" applyFont="1" applyFill="1" applyBorder="1" applyAlignment="1">
      <alignment vertical="top" wrapText="1"/>
    </xf>
    <xf numFmtId="0" fontId="3" fillId="0" borderId="56" xfId="1" applyFont="1" applyFill="1" applyBorder="1" applyAlignment="1">
      <alignment vertical="top" wrapText="1"/>
    </xf>
    <xf numFmtId="0" fontId="3" fillId="0" borderId="27" xfId="1" applyFont="1" applyFill="1" applyBorder="1" applyAlignment="1">
      <alignment vertical="top" wrapText="1"/>
    </xf>
    <xf numFmtId="0" fontId="3" fillId="0" borderId="54" xfId="1" applyFont="1" applyFill="1" applyBorder="1" applyAlignment="1">
      <alignment vertical="top" wrapText="1"/>
    </xf>
    <xf numFmtId="0" fontId="51" fillId="5" borderId="0" xfId="0" applyFont="1" applyFill="1" applyBorder="1" applyAlignment="1">
      <alignment wrapText="1"/>
    </xf>
    <xf numFmtId="0" fontId="51" fillId="5" borderId="8" xfId="0" applyFont="1" applyFill="1" applyBorder="1" applyAlignment="1">
      <alignment wrapText="1"/>
    </xf>
    <xf numFmtId="0" fontId="34" fillId="5" borderId="8" xfId="0" applyFont="1" applyFill="1" applyBorder="1" applyAlignment="1">
      <alignment horizontal="center" wrapText="1"/>
    </xf>
    <xf numFmtId="0" fontId="35" fillId="5" borderId="8" xfId="0" applyFont="1" applyFill="1" applyBorder="1" applyAlignment="1" applyProtection="1">
      <alignment wrapText="1"/>
    </xf>
    <xf numFmtId="0" fontId="35" fillId="5" borderId="0" xfId="0" applyFont="1" applyFill="1" applyBorder="1" applyAlignment="1" applyProtection="1"/>
    <xf numFmtId="0" fontId="34" fillId="6" borderId="0" xfId="0" applyFont="1" applyFill="1" applyAlignment="1" applyProtection="1">
      <alignment horizontal="center"/>
    </xf>
    <xf numFmtId="0" fontId="56" fillId="0" borderId="14" xfId="0" applyFont="1" applyFill="1" applyBorder="1" applyAlignment="1" applyProtection="1">
      <alignment horizontal="center" vertical="top"/>
    </xf>
    <xf numFmtId="0" fontId="19" fillId="7" borderId="0" xfId="0" applyFont="1" applyFill="1" applyBorder="1" applyAlignment="1" applyProtection="1">
      <alignment horizontal="center" vertical="center"/>
    </xf>
    <xf numFmtId="0" fontId="35" fillId="7" borderId="0" xfId="2" applyFont="1" applyFill="1" applyBorder="1" applyAlignment="1" applyProtection="1">
      <alignment horizontal="center"/>
    </xf>
    <xf numFmtId="0" fontId="15" fillId="0" borderId="19" xfId="0" applyFont="1" applyFill="1" applyBorder="1" applyAlignment="1">
      <alignment horizontal="center"/>
    </xf>
    <xf numFmtId="0" fontId="35" fillId="5" borderId="0" xfId="2" applyFont="1" applyFill="1" applyAlignment="1" applyProtection="1">
      <alignment horizontal="center"/>
    </xf>
    <xf numFmtId="0" fontId="35" fillId="5" borderId="0" xfId="0" applyFont="1" applyFill="1" applyBorder="1" applyAlignment="1" applyProtection="1">
      <alignment horizontal="center" wrapText="1"/>
    </xf>
    <xf numFmtId="0" fontId="35" fillId="5" borderId="8" xfId="0" applyFont="1" applyFill="1" applyBorder="1" applyAlignment="1" applyProtection="1">
      <alignment horizontal="center" wrapText="1"/>
    </xf>
    <xf numFmtId="0" fontId="30" fillId="5" borderId="0" xfId="0" applyFont="1" applyFill="1" applyAlignment="1" applyProtection="1">
      <alignment horizontal="center" vertical="top" wrapText="1"/>
    </xf>
    <xf numFmtId="0" fontId="30" fillId="0" borderId="9" xfId="0" applyFont="1" applyFill="1" applyBorder="1" applyAlignment="1" applyProtection="1">
      <alignment horizontal="center" vertical="top"/>
    </xf>
    <xf numFmtId="0" fontId="15" fillId="5" borderId="0" xfId="0" applyFont="1" applyFill="1" applyAlignment="1" applyProtection="1">
      <alignment horizontal="center"/>
    </xf>
    <xf numFmtId="0" fontId="15" fillId="0" borderId="0" xfId="0" applyFont="1" applyAlignment="1">
      <alignment horizontal="center"/>
    </xf>
    <xf numFmtId="0" fontId="83" fillId="0" borderId="0" xfId="0" applyFont="1" applyBorder="1" applyAlignment="1">
      <alignment wrapText="1"/>
    </xf>
    <xf numFmtId="0" fontId="83" fillId="0" borderId="0" xfId="0" applyFont="1" applyFill="1" applyBorder="1" applyAlignment="1">
      <alignment wrapText="1"/>
    </xf>
    <xf numFmtId="0" fontId="9" fillId="0" borderId="0" xfId="0" applyFont="1" applyAlignment="1">
      <alignment wrapText="1"/>
    </xf>
    <xf numFmtId="0" fontId="9" fillId="8" borderId="0" xfId="0" quotePrefix="1" applyFont="1" applyFill="1" applyAlignment="1">
      <alignment vertical="top" wrapText="1"/>
    </xf>
    <xf numFmtId="0" fontId="101" fillId="8" borderId="68" xfId="0" quotePrefix="1" applyFont="1" applyFill="1" applyBorder="1" applyAlignment="1">
      <alignment wrapText="1"/>
    </xf>
    <xf numFmtId="0" fontId="101" fillId="8" borderId="69" xfId="0" quotePrefix="1" applyFont="1" applyFill="1" applyBorder="1" applyAlignment="1">
      <alignment vertical="top" wrapText="1"/>
    </xf>
    <xf numFmtId="0" fontId="101" fillId="8" borderId="70" xfId="0" quotePrefix="1" applyFont="1" applyFill="1" applyBorder="1" applyAlignment="1">
      <alignment vertical="top" wrapText="1"/>
    </xf>
    <xf numFmtId="0" fontId="101" fillId="8" borderId="68" xfId="0" quotePrefix="1" applyFont="1" applyFill="1" applyBorder="1" applyAlignment="1">
      <alignment vertical="top" wrapText="1"/>
    </xf>
    <xf numFmtId="0" fontId="9" fillId="0" borderId="0" xfId="0" quotePrefix="1" applyFont="1" applyFill="1" applyAlignment="1">
      <alignment vertical="top" wrapText="1"/>
    </xf>
    <xf numFmtId="0" fontId="15" fillId="5" borderId="0" xfId="0" applyFont="1" applyFill="1" applyBorder="1" applyAlignment="1">
      <alignment vertical="top"/>
    </xf>
    <xf numFmtId="0" fontId="38" fillId="5" borderId="8" xfId="0" applyFont="1" applyFill="1" applyBorder="1" applyProtection="1"/>
    <xf numFmtId="0" fontId="6" fillId="4" borderId="0" xfId="0" applyFont="1" applyFill="1" applyAlignment="1">
      <alignment wrapText="1"/>
    </xf>
    <xf numFmtId="0" fontId="43" fillId="5" borderId="0" xfId="0" applyFont="1" applyFill="1"/>
    <xf numFmtId="0" fontId="43" fillId="0" borderId="0" xfId="0" applyFont="1" applyFill="1" applyAlignment="1">
      <alignment vertical="center" wrapText="1"/>
    </xf>
    <xf numFmtId="0" fontId="104"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top"/>
    </xf>
    <xf numFmtId="0" fontId="39" fillId="0" borderId="0" xfId="0" applyFont="1" applyAlignment="1">
      <alignment vertical="top"/>
    </xf>
    <xf numFmtId="14" fontId="39" fillId="0" borderId="0" xfId="0" applyNumberFormat="1" applyFont="1" applyAlignment="1">
      <alignment vertical="top"/>
    </xf>
    <xf numFmtId="49" fontId="39" fillId="0" borderId="0" xfId="0" applyNumberFormat="1" applyFont="1" applyAlignment="1">
      <alignment vertical="top"/>
    </xf>
    <xf numFmtId="0" fontId="9" fillId="11" borderId="0" xfId="0" quotePrefix="1" applyFont="1" applyFill="1" applyBorder="1" applyAlignment="1">
      <alignment wrapText="1"/>
    </xf>
    <xf numFmtId="0" fontId="82" fillId="10" borderId="0" xfId="0" applyFont="1" applyFill="1" applyBorder="1" applyAlignment="1">
      <alignment wrapText="1"/>
    </xf>
    <xf numFmtId="0" fontId="82" fillId="10" borderId="0" xfId="0" quotePrefix="1" applyFont="1" applyFill="1" applyBorder="1" applyAlignment="1">
      <alignment vertical="top" wrapText="1"/>
    </xf>
    <xf numFmtId="0" fontId="9" fillId="10" borderId="0" xfId="0" applyFont="1" applyFill="1" applyBorder="1" applyAlignment="1">
      <alignment wrapText="1"/>
    </xf>
    <xf numFmtId="0" fontId="9" fillId="11" borderId="0" xfId="0" quotePrefix="1" applyFont="1" applyFill="1" applyAlignment="1">
      <alignment wrapText="1"/>
    </xf>
    <xf numFmtId="0" fontId="8" fillId="0" borderId="0" xfId="0" applyFont="1" applyAlignment="1">
      <alignment wrapText="1"/>
    </xf>
    <xf numFmtId="0" fontId="9" fillId="2" borderId="0" xfId="0" applyFont="1" applyFill="1" applyAlignment="1">
      <alignment vertical="top" wrapText="1"/>
    </xf>
    <xf numFmtId="0" fontId="89" fillId="0" borderId="0" xfId="0" applyFont="1" applyFill="1" applyAlignment="1">
      <alignment wrapText="1"/>
    </xf>
    <xf numFmtId="0" fontId="9" fillId="0" borderId="0" xfId="0" applyFont="1" applyBorder="1" applyAlignment="1">
      <alignment wrapText="1"/>
    </xf>
    <xf numFmtId="0" fontId="9" fillId="8" borderId="0" xfId="0" quotePrefix="1" applyFont="1" applyFill="1" applyAlignment="1">
      <alignment wrapText="1"/>
    </xf>
    <xf numFmtId="0" fontId="9" fillId="0" borderId="0" xfId="0" applyFont="1" applyFill="1" applyAlignment="1">
      <alignment horizontal="left" wrapText="1"/>
    </xf>
    <xf numFmtId="0" fontId="9" fillId="0" borderId="0" xfId="0" applyFont="1" applyAlignment="1">
      <alignment horizontal="left" wrapText="1"/>
    </xf>
    <xf numFmtId="0" fontId="8" fillId="0" borderId="0" xfId="0" applyFont="1" applyFill="1" applyAlignment="1">
      <alignment wrapText="1"/>
    </xf>
    <xf numFmtId="0" fontId="9" fillId="0" borderId="0" xfId="0" applyFont="1" applyFill="1" applyAlignment="1">
      <alignment wrapText="1"/>
    </xf>
    <xf numFmtId="0" fontId="53" fillId="0" borderId="29" xfId="0" applyFont="1" applyFill="1" applyBorder="1" applyAlignment="1">
      <alignment horizontal="left" vertical="top" wrapText="1"/>
    </xf>
    <xf numFmtId="0" fontId="18" fillId="6" borderId="31" xfId="0" applyFont="1" applyFill="1" applyBorder="1" applyAlignment="1">
      <alignment horizontal="center" vertical="top" wrapText="1"/>
    </xf>
    <xf numFmtId="0" fontId="18" fillId="6" borderId="35" xfId="0" applyFont="1" applyFill="1" applyBorder="1" applyAlignment="1">
      <alignment horizontal="center" vertical="top" wrapText="1"/>
    </xf>
    <xf numFmtId="0" fontId="70" fillId="6" borderId="0" xfId="0" applyFont="1" applyFill="1" applyBorder="1" applyAlignment="1">
      <alignment vertical="top" wrapText="1"/>
    </xf>
    <xf numFmtId="0" fontId="70" fillId="6" borderId="32" xfId="0" applyFont="1" applyFill="1" applyBorder="1" applyAlignment="1">
      <alignment vertical="top" wrapText="1"/>
    </xf>
    <xf numFmtId="0" fontId="8" fillId="6" borderId="0" xfId="0" applyFont="1" applyFill="1" applyBorder="1" applyAlignment="1">
      <alignment vertical="top" wrapText="1"/>
    </xf>
    <xf numFmtId="0" fontId="8" fillId="6" borderId="32" xfId="0" applyFont="1" applyFill="1" applyBorder="1" applyAlignment="1">
      <alignment vertical="top" wrapText="1"/>
    </xf>
    <xf numFmtId="0" fontId="71" fillId="5" borderId="38" xfId="0" applyFont="1" applyFill="1" applyBorder="1" applyAlignment="1">
      <alignment horizontal="left" vertical="top" wrapText="1"/>
    </xf>
    <xf numFmtId="0" fontId="71" fillId="5" borderId="39" xfId="0" applyFont="1" applyFill="1" applyBorder="1" applyAlignment="1">
      <alignment horizontal="left" vertical="top" wrapText="1"/>
    </xf>
    <xf numFmtId="0" fontId="18" fillId="6" borderId="28" xfId="0" applyFont="1" applyFill="1" applyBorder="1" applyAlignment="1">
      <alignment horizontal="center" vertical="center" wrapText="1"/>
    </xf>
    <xf numFmtId="0" fontId="18" fillId="6" borderId="35" xfId="0" applyFont="1" applyFill="1" applyBorder="1" applyAlignment="1">
      <alignment horizontal="center" vertical="center" wrapText="1"/>
    </xf>
    <xf numFmtId="0" fontId="36" fillId="6" borderId="0" xfId="0" applyFont="1" applyFill="1" applyBorder="1" applyAlignment="1">
      <alignment vertical="top" wrapText="1"/>
    </xf>
    <xf numFmtId="0" fontId="36" fillId="6" borderId="32" xfId="0" applyFont="1" applyFill="1" applyBorder="1" applyAlignment="1">
      <alignment vertical="top" wrapText="1"/>
    </xf>
    <xf numFmtId="0" fontId="70" fillId="6" borderId="29" xfId="0" applyFont="1" applyFill="1" applyBorder="1" applyAlignment="1">
      <alignment vertical="top" wrapText="1"/>
    </xf>
    <xf numFmtId="0" fontId="15" fillId="6" borderId="29" xfId="0" applyFont="1" applyFill="1" applyBorder="1" applyAlignment="1">
      <alignment horizontal="left" vertical="top"/>
    </xf>
    <xf numFmtId="0" fontId="15" fillId="6" borderId="30" xfId="0" applyFont="1" applyFill="1" applyBorder="1" applyAlignment="1">
      <alignment horizontal="left" vertical="top"/>
    </xf>
    <xf numFmtId="0" fontId="0" fillId="0" borderId="42" xfId="0" quotePrefix="1" applyFill="1" applyBorder="1" applyAlignment="1">
      <alignment horizontal="center" vertical="center"/>
    </xf>
    <xf numFmtId="0" fontId="0" fillId="0" borderId="0" xfId="0" quotePrefix="1" applyFill="1" applyBorder="1" applyAlignment="1">
      <alignment horizontal="center" vertical="center"/>
    </xf>
    <xf numFmtId="0" fontId="15" fillId="0" borderId="43"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5" fillId="0" borderId="45" xfId="0" applyFont="1" applyFill="1" applyBorder="1" applyAlignment="1">
      <alignment horizontal="left" vertical="center" wrapText="1"/>
    </xf>
    <xf numFmtId="0" fontId="0" fillId="0" borderId="42" xfId="0" quotePrefix="1" applyFill="1" applyBorder="1" applyAlignment="1">
      <alignment horizontal="center" vertical="top"/>
    </xf>
    <xf numFmtId="0" fontId="0" fillId="0" borderId="47" xfId="0" quotePrefix="1" applyFill="1" applyBorder="1" applyAlignment="1">
      <alignment horizontal="center" vertical="top"/>
    </xf>
    <xf numFmtId="0" fontId="15" fillId="0" borderId="43" xfId="0" applyFont="1" applyFill="1" applyBorder="1" applyAlignment="1">
      <alignment horizontal="left" vertical="top" wrapText="1"/>
    </xf>
    <xf numFmtId="0" fontId="15" fillId="0" borderId="45" xfId="0" applyFont="1" applyFill="1" applyBorder="1" applyAlignment="1">
      <alignment horizontal="left" vertical="top" wrapText="1"/>
    </xf>
    <xf numFmtId="0" fontId="8" fillId="6" borderId="39" xfId="0" applyFont="1" applyFill="1" applyBorder="1" applyAlignment="1">
      <alignment vertical="top" wrapText="1"/>
    </xf>
    <xf numFmtId="0" fontId="8" fillId="6" borderId="37" xfId="0" applyFont="1" applyFill="1" applyBorder="1" applyAlignment="1">
      <alignment vertical="top" wrapText="1"/>
    </xf>
    <xf numFmtId="0" fontId="54" fillId="0" borderId="42" xfId="0" applyFont="1" applyFill="1" applyBorder="1" applyAlignment="1">
      <alignment horizontal="center" vertical="top"/>
    </xf>
    <xf numFmtId="0" fontId="54" fillId="0" borderId="47" xfId="0" applyFont="1" applyFill="1" applyBorder="1" applyAlignment="1">
      <alignment horizontal="center" vertical="top"/>
    </xf>
    <xf numFmtId="0" fontId="15" fillId="11" borderId="43" xfId="0" applyFont="1" applyFill="1" applyBorder="1" applyAlignment="1">
      <alignment horizontal="left" vertical="center" wrapText="1"/>
    </xf>
    <xf numFmtId="0" fontId="15" fillId="11" borderId="32" xfId="0" applyFont="1" applyFill="1" applyBorder="1" applyAlignment="1">
      <alignment horizontal="left" vertical="center" wrapText="1"/>
    </xf>
    <xf numFmtId="0" fontId="15" fillId="11" borderId="45" xfId="0" applyFont="1" applyFill="1" applyBorder="1" applyAlignment="1">
      <alignment horizontal="left" vertical="center" wrapText="1"/>
    </xf>
    <xf numFmtId="0" fontId="70" fillId="6" borderId="30" xfId="0" applyFont="1" applyFill="1" applyBorder="1" applyAlignment="1">
      <alignment vertical="top" wrapText="1"/>
    </xf>
    <xf numFmtId="0" fontId="0" fillId="0" borderId="0" xfId="0" applyFill="1" applyBorder="1" applyAlignment="1">
      <alignment horizontal="left" vertical="center" wrapText="1"/>
    </xf>
    <xf numFmtId="0" fontId="0" fillId="0" borderId="32" xfId="0" applyFill="1" applyBorder="1" applyAlignment="1">
      <alignment horizontal="left" vertical="center" wrapText="1"/>
    </xf>
    <xf numFmtId="0" fontId="0" fillId="0" borderId="8" xfId="0" applyFill="1" applyBorder="1" applyAlignment="1">
      <alignment horizontal="left" vertical="center" wrapText="1"/>
    </xf>
    <xf numFmtId="0" fontId="0" fillId="0" borderId="34" xfId="0" applyFill="1" applyBorder="1" applyAlignment="1">
      <alignment horizontal="left" vertical="center" wrapText="1"/>
    </xf>
    <xf numFmtId="0" fontId="0" fillId="0" borderId="0" xfId="0" quotePrefix="1" applyFill="1" applyBorder="1" applyAlignment="1">
      <alignment horizontal="center" vertical="top"/>
    </xf>
    <xf numFmtId="0" fontId="0" fillId="0" borderId="8" xfId="0" quotePrefix="1" applyFill="1" applyBorder="1" applyAlignment="1">
      <alignment horizontal="center" vertical="top"/>
    </xf>
    <xf numFmtId="0" fontId="0" fillId="5" borderId="0" xfId="0" applyFont="1" applyFill="1" applyAlignment="1">
      <alignment wrapText="1"/>
    </xf>
    <xf numFmtId="0" fontId="16" fillId="5" borderId="3" xfId="0" applyFont="1" applyFill="1" applyBorder="1" applyAlignment="1">
      <alignment horizontal="left" vertical="top" wrapText="1"/>
    </xf>
    <xf numFmtId="0" fontId="43" fillId="5" borderId="0" xfId="0" applyFont="1" applyFill="1" applyAlignment="1">
      <alignment horizontal="left" vertical="top" wrapText="1"/>
    </xf>
    <xf numFmtId="0" fontId="6" fillId="4" borderId="0" xfId="0" applyFont="1" applyFill="1" applyAlignment="1">
      <alignment horizontal="left" wrapText="1"/>
    </xf>
    <xf numFmtId="0" fontId="16" fillId="5" borderId="0" xfId="0" applyFont="1" applyFill="1" applyAlignment="1">
      <alignment horizontal="left" vertical="top" wrapText="1"/>
    </xf>
    <xf numFmtId="0" fontId="48" fillId="5" borderId="0" xfId="0" applyFont="1" applyFill="1" applyAlignment="1">
      <alignment horizontal="left" wrapText="1"/>
    </xf>
    <xf numFmtId="0" fontId="11" fillId="4" borderId="0" xfId="0" applyFont="1" applyFill="1" applyAlignment="1">
      <alignment horizontal="left" wrapText="1"/>
    </xf>
    <xf numFmtId="0" fontId="38" fillId="5" borderId="0" xfId="0" applyFont="1" applyFill="1" applyAlignment="1">
      <alignment horizontal="left" wrapText="1"/>
    </xf>
    <xf numFmtId="0" fontId="16" fillId="5" borderId="23" xfId="0" applyFont="1" applyFill="1" applyBorder="1" applyAlignment="1">
      <alignment horizontal="left" vertical="top" wrapText="1"/>
    </xf>
    <xf numFmtId="0" fontId="16" fillId="5" borderId="24" xfId="0" applyFont="1" applyFill="1" applyBorder="1" applyAlignment="1">
      <alignment horizontal="left" vertical="top" wrapText="1"/>
    </xf>
    <xf numFmtId="0" fontId="16" fillId="5" borderId="25" xfId="0" applyFont="1" applyFill="1" applyBorder="1" applyAlignment="1">
      <alignment horizontal="left" vertical="top" wrapText="1"/>
    </xf>
    <xf numFmtId="0" fontId="6" fillId="4" borderId="0" xfId="0" applyFont="1" applyFill="1" applyAlignment="1">
      <alignment wrapText="1"/>
    </xf>
    <xf numFmtId="0" fontId="15" fillId="0" borderId="0" xfId="0" applyFont="1" applyAlignment="1" applyProtection="1">
      <alignment vertical="top" wrapText="1"/>
      <protection locked="0"/>
    </xf>
    <xf numFmtId="0" fontId="16" fillId="5" borderId="22" xfId="0" applyFont="1" applyFill="1" applyBorder="1" applyAlignment="1">
      <alignment vertical="top" wrapText="1"/>
    </xf>
    <xf numFmtId="0" fontId="16" fillId="5" borderId="0" xfId="0" applyFont="1" applyFill="1" applyBorder="1" applyAlignment="1">
      <alignment vertical="top" wrapText="1"/>
    </xf>
    <xf numFmtId="0" fontId="51" fillId="5" borderId="0" xfId="0" applyFont="1" applyFill="1" applyBorder="1" applyAlignment="1">
      <alignment horizontal="left" wrapText="1"/>
    </xf>
    <xf numFmtId="0" fontId="51" fillId="5" borderId="8" xfId="0" applyFont="1" applyFill="1" applyBorder="1" applyAlignment="1">
      <alignment horizontal="left" wrapText="1"/>
    </xf>
    <xf numFmtId="0" fontId="1" fillId="0" borderId="0" xfId="0" applyFont="1" applyFill="1" applyAlignment="1" applyProtection="1">
      <alignment horizontal="left"/>
      <protection locked="0"/>
    </xf>
    <xf numFmtId="0" fontId="0" fillId="0" borderId="0" xfId="0" applyAlignment="1" applyProtection="1">
      <alignment horizontal="left"/>
      <protection locked="0"/>
    </xf>
    <xf numFmtId="0" fontId="0" fillId="0" borderId="0" xfId="0" applyFont="1" applyFill="1" applyAlignment="1" applyProtection="1">
      <alignment horizontal="left"/>
      <protection locked="0"/>
    </xf>
    <xf numFmtId="0" fontId="33" fillId="5" borderId="0" xfId="0" applyFont="1" applyFill="1" applyBorder="1" applyAlignment="1">
      <alignment horizontal="center" wrapText="1"/>
    </xf>
    <xf numFmtId="0" fontId="33" fillId="5" borderId="8" xfId="0" applyFont="1" applyFill="1" applyBorder="1" applyAlignment="1">
      <alignment horizontal="center" wrapText="1"/>
    </xf>
    <xf numFmtId="0" fontId="15" fillId="5" borderId="3" xfId="0" applyFont="1" applyFill="1" applyBorder="1" applyAlignment="1">
      <alignment vertical="top" wrapText="1"/>
    </xf>
    <xf numFmtId="0" fontId="34" fillId="5" borderId="0" xfId="0" applyFont="1" applyFill="1" applyBorder="1" applyAlignment="1">
      <alignment horizontal="center" wrapText="1"/>
    </xf>
    <xf numFmtId="0" fontId="32" fillId="0" borderId="0" xfId="2" applyFont="1" applyFill="1" applyAlignment="1" applyProtection="1">
      <alignment horizontal="left"/>
      <protection locked="0"/>
    </xf>
    <xf numFmtId="0" fontId="15" fillId="0" borderId="0" xfId="0" applyFont="1" applyAlignment="1" applyProtection="1">
      <alignment horizontal="left" vertical="top"/>
      <protection locked="0"/>
    </xf>
    <xf numFmtId="0" fontId="29" fillId="5" borderId="61" xfId="0" applyFont="1" applyFill="1" applyBorder="1" applyAlignment="1" applyProtection="1">
      <alignment horizontal="left" vertical="top" wrapText="1"/>
    </xf>
    <xf numFmtId="0" fontId="29" fillId="5" borderId="57" xfId="0" applyFont="1" applyFill="1" applyBorder="1" applyAlignment="1" applyProtection="1">
      <alignment horizontal="left" vertical="top" wrapText="1"/>
    </xf>
    <xf numFmtId="0" fontId="29" fillId="5" borderId="16" xfId="0" applyFont="1" applyFill="1" applyBorder="1" applyAlignment="1" applyProtection="1">
      <alignment horizontal="left" vertical="top" wrapText="1"/>
    </xf>
    <xf numFmtId="0" fontId="29" fillId="5" borderId="0" xfId="0" applyFont="1" applyFill="1" applyBorder="1" applyAlignment="1" applyProtection="1">
      <alignment horizontal="left" vertical="top" wrapText="1"/>
    </xf>
    <xf numFmtId="0" fontId="29" fillId="5" borderId="18" xfId="0" applyFont="1" applyFill="1" applyBorder="1" applyAlignment="1" applyProtection="1">
      <alignment horizontal="left" vertical="top" wrapText="1"/>
    </xf>
    <xf numFmtId="0" fontId="29" fillId="5" borderId="19" xfId="0" applyFont="1" applyFill="1" applyBorder="1" applyAlignment="1" applyProtection="1">
      <alignment horizontal="left" vertical="top" wrapText="1"/>
    </xf>
    <xf numFmtId="1" fontId="51" fillId="0" borderId="10" xfId="0" applyNumberFormat="1" applyFont="1" applyFill="1" applyBorder="1" applyAlignment="1" applyProtection="1">
      <alignment horizontal="center" vertical="top" wrapText="1"/>
    </xf>
    <xf numFmtId="1" fontId="51" fillId="0" borderId="11" xfId="0" applyNumberFormat="1" applyFont="1" applyFill="1" applyBorder="1" applyAlignment="1" applyProtection="1">
      <alignment horizontal="center" vertical="top" wrapText="1"/>
    </xf>
    <xf numFmtId="0" fontId="51" fillId="0" borderId="9" xfId="0" applyFont="1" applyFill="1" applyBorder="1" applyAlignment="1" applyProtection="1">
      <alignment vertical="top" wrapText="1"/>
    </xf>
    <xf numFmtId="0" fontId="15" fillId="0" borderId="9" xfId="0" applyFont="1" applyFill="1" applyBorder="1" applyAlignment="1" applyProtection="1">
      <alignment horizontal="left" vertical="top"/>
      <protection locked="0"/>
    </xf>
    <xf numFmtId="0" fontId="15" fillId="0" borderId="65" xfId="0" applyFont="1" applyFill="1" applyBorder="1" applyAlignment="1" applyProtection="1">
      <alignment horizontal="left" vertical="top"/>
      <protection locked="0"/>
    </xf>
    <xf numFmtId="0" fontId="15" fillId="0" borderId="66" xfId="0" applyFont="1" applyFill="1" applyBorder="1" applyAlignment="1" applyProtection="1">
      <alignment horizontal="left" vertical="top"/>
      <protection locked="0"/>
    </xf>
    <xf numFmtId="0" fontId="15" fillId="0" borderId="67" xfId="0" applyFont="1" applyFill="1" applyBorder="1" applyAlignment="1" applyProtection="1">
      <alignment horizontal="left" vertical="top"/>
      <protection locked="0"/>
    </xf>
    <xf numFmtId="0" fontId="86" fillId="5" borderId="13" xfId="0" applyFont="1" applyFill="1" applyBorder="1" applyAlignment="1" applyProtection="1">
      <alignment horizontal="left" wrapText="1"/>
    </xf>
    <xf numFmtId="0" fontId="86" fillId="5" borderId="14" xfId="0" applyFont="1" applyFill="1" applyBorder="1" applyAlignment="1" applyProtection="1">
      <alignment horizontal="left" wrapText="1"/>
    </xf>
    <xf numFmtId="0" fontId="86" fillId="5" borderId="15" xfId="0" applyFont="1" applyFill="1" applyBorder="1" applyAlignment="1" applyProtection="1">
      <alignment horizontal="left" wrapText="1"/>
    </xf>
    <xf numFmtId="0" fontId="34" fillId="0" borderId="59" xfId="0" applyFont="1" applyFill="1" applyBorder="1" applyAlignment="1" applyProtection="1">
      <alignment horizontal="left" vertical="top"/>
      <protection locked="0"/>
    </xf>
    <xf numFmtId="0" fontId="34" fillId="0" borderId="58" xfId="0" applyFont="1" applyFill="1" applyBorder="1" applyAlignment="1" applyProtection="1">
      <alignment horizontal="left" vertical="top"/>
      <protection locked="0"/>
    </xf>
    <xf numFmtId="0" fontId="34" fillId="0" borderId="60" xfId="0" applyFont="1" applyFill="1" applyBorder="1" applyAlignment="1" applyProtection="1">
      <alignment horizontal="left" vertical="top"/>
      <protection locked="0"/>
    </xf>
    <xf numFmtId="0" fontId="15" fillId="0" borderId="10" xfId="0" applyFont="1" applyFill="1" applyBorder="1" applyAlignment="1" applyProtection="1">
      <alignment horizontal="left" vertical="top"/>
    </xf>
    <xf numFmtId="0" fontId="15" fillId="0" borderId="21" xfId="0" applyFont="1" applyFill="1" applyBorder="1" applyAlignment="1" applyProtection="1">
      <alignment horizontal="left" vertical="top"/>
    </xf>
    <xf numFmtId="0" fontId="15" fillId="0" borderId="11" xfId="0" applyFont="1" applyFill="1" applyBorder="1" applyAlignment="1" applyProtection="1">
      <alignment horizontal="left" vertical="top"/>
    </xf>
    <xf numFmtId="0" fontId="15" fillId="0" borderId="62" xfId="0" applyFont="1" applyFill="1" applyBorder="1" applyAlignment="1" applyProtection="1">
      <alignment horizontal="left" vertical="top"/>
    </xf>
    <xf numFmtId="0" fontId="15" fillId="0" borderId="63" xfId="0" applyFont="1" applyFill="1" applyBorder="1" applyAlignment="1" applyProtection="1">
      <alignment horizontal="left" vertical="top"/>
    </xf>
    <xf numFmtId="0" fontId="15" fillId="0" borderId="64" xfId="0" applyFont="1" applyFill="1" applyBorder="1" applyAlignment="1" applyProtection="1">
      <alignment horizontal="left" vertical="top"/>
    </xf>
    <xf numFmtId="0" fontId="51" fillId="5" borderId="0" xfId="0" applyFont="1" applyFill="1" applyBorder="1" applyAlignment="1" applyProtection="1">
      <alignment horizontal="center" wrapText="1"/>
    </xf>
    <xf numFmtId="0" fontId="51" fillId="5" borderId="0" xfId="0" applyFont="1" applyFill="1" applyBorder="1" applyAlignment="1" applyProtection="1">
      <alignment horizontal="left" wrapText="1"/>
    </xf>
    <xf numFmtId="0" fontId="51" fillId="5" borderId="8" xfId="0" applyFont="1" applyFill="1" applyBorder="1" applyAlignment="1" applyProtection="1">
      <alignment horizontal="left" wrapText="1"/>
    </xf>
    <xf numFmtId="0" fontId="29" fillId="5" borderId="13" xfId="0" applyFont="1" applyFill="1" applyBorder="1" applyAlignment="1" applyProtection="1">
      <alignment horizontal="left" vertical="top" wrapText="1"/>
    </xf>
    <xf numFmtId="0" fontId="29" fillId="5" borderId="14" xfId="0" applyFont="1" applyFill="1" applyBorder="1" applyAlignment="1" applyProtection="1">
      <alignment horizontal="left" vertical="top" wrapText="1"/>
    </xf>
  </cellXfs>
  <cellStyles count="3">
    <cellStyle name="Link" xfId="2" builtinId="8"/>
    <cellStyle name="Standard" xfId="0" builtinId="0"/>
    <cellStyle name="Standard_Tabelle1" xfId="1" xr:uid="{00000000-0005-0000-0000-00000100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color auto="1"/>
      </font>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2" defaultPivotStyle="PivotStyleLight16"/>
  <colors>
    <mruColors>
      <color rgb="FFFFFF99"/>
      <color rgb="FFFF00FF"/>
      <color rgb="FF00CC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4837429</xdr:colOff>
      <xdr:row>48</xdr:row>
      <xdr:rowOff>588010</xdr:rowOff>
    </xdr:from>
    <xdr:ext cx="2324101" cy="609013"/>
    <xdr:sp macro="" textlink="">
      <xdr:nvSpPr>
        <xdr:cNvPr id="2" name="Textfeld 1">
          <a:extLst>
            <a:ext uri="{FF2B5EF4-FFF2-40B4-BE49-F238E27FC236}">
              <a16:creationId xmlns:a16="http://schemas.microsoft.com/office/drawing/2014/main" id="{BE6DC5C4-8925-45DC-BE14-37568472F524}"/>
            </a:ext>
          </a:extLst>
        </xdr:cNvPr>
        <xdr:cNvSpPr txBox="1"/>
      </xdr:nvSpPr>
      <xdr:spPr>
        <a:xfrm>
          <a:off x="5173979" y="15840710"/>
          <a:ext cx="2324101" cy="609013"/>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100" i="1">
              <a:solidFill>
                <a:schemeClr val="tx2"/>
              </a:solidFill>
            </a:rPr>
            <a:t>See at the bottom of this</a:t>
          </a:r>
          <a:r>
            <a:rPr lang="de-DE" sz="1100" i="1" baseline="0">
              <a:solidFill>
                <a:schemeClr val="tx2"/>
              </a:solidFill>
            </a:rPr>
            <a:t> page for an alternative submission mode during the covid-19 pandemic.</a:t>
          </a:r>
          <a:endParaRPr lang="de-DE" sz="1100" i="1">
            <a:solidFill>
              <a:schemeClr val="tx2"/>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519430</xdr:colOff>
      <xdr:row>0</xdr:row>
      <xdr:rowOff>24130</xdr:rowOff>
    </xdr:from>
    <xdr:to>
      <xdr:col>5</xdr:col>
      <xdr:colOff>1905000</xdr:colOff>
      <xdr:row>2</xdr:row>
      <xdr:rowOff>22010</xdr:rowOff>
    </xdr:to>
    <xdr:pic>
      <xdr:nvPicPr>
        <xdr:cNvPr id="2" name="Grafik 1">
          <a:extLst>
            <a:ext uri="{FF2B5EF4-FFF2-40B4-BE49-F238E27FC236}">
              <a16:creationId xmlns:a16="http://schemas.microsoft.com/office/drawing/2014/main" id="{2DB670D1-3BA8-4DF9-9FEE-0C5393234B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6070" y="24130"/>
          <a:ext cx="1385570" cy="43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182880</xdr:colOff>
      <xdr:row>8</xdr:row>
      <xdr:rowOff>0</xdr:rowOff>
    </xdr:from>
    <xdr:to>
      <xdr:col>1</xdr:col>
      <xdr:colOff>472440</xdr:colOff>
      <xdr:row>10</xdr:row>
      <xdr:rowOff>182880</xdr:rowOff>
    </xdr:to>
    <xdr:cxnSp macro="">
      <xdr:nvCxnSpPr>
        <xdr:cNvPr id="3" name="Gerader Verbinder 2">
          <a:extLst>
            <a:ext uri="{FF2B5EF4-FFF2-40B4-BE49-F238E27FC236}">
              <a16:creationId xmlns:a16="http://schemas.microsoft.com/office/drawing/2014/main" id="{2B829107-4EFD-4194-B891-D827F5128A41}"/>
            </a:ext>
          </a:extLst>
        </xdr:cNvPr>
        <xdr:cNvCxnSpPr/>
      </xdr:nvCxnSpPr>
      <xdr:spPr>
        <a:xfrm flipV="1">
          <a:off x="457200" y="1508760"/>
          <a:ext cx="289560" cy="548640"/>
        </a:xfrm>
        <a:prstGeom prst="line">
          <a:avLst/>
        </a:prstGeom>
        <a:ln w="19050"/>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76200</xdr:colOff>
      <xdr:row>8</xdr:row>
      <xdr:rowOff>30480</xdr:rowOff>
    </xdr:from>
    <xdr:to>
      <xdr:col>10</xdr:col>
      <xdr:colOff>251460</xdr:colOff>
      <xdr:row>10</xdr:row>
      <xdr:rowOff>137160</xdr:rowOff>
    </xdr:to>
    <xdr:sp macro="" textlink="">
      <xdr:nvSpPr>
        <xdr:cNvPr id="2" name="Pfeil: nach unten 1">
          <a:extLst>
            <a:ext uri="{FF2B5EF4-FFF2-40B4-BE49-F238E27FC236}">
              <a16:creationId xmlns:a16="http://schemas.microsoft.com/office/drawing/2014/main" id="{ADFB102C-8892-4870-9561-9F957B59B60B}"/>
            </a:ext>
          </a:extLst>
        </xdr:cNvPr>
        <xdr:cNvSpPr/>
      </xdr:nvSpPr>
      <xdr:spPr>
        <a:xfrm>
          <a:off x="7848600" y="1531620"/>
          <a:ext cx="175260" cy="487680"/>
        </a:xfrm>
        <a:prstGeom prst="down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5F3B2-5CCB-4BB7-95DF-761F94D7598B}">
  <sheetPr>
    <tabColor rgb="FFFFFF00"/>
  </sheetPr>
  <dimension ref="A1:F66"/>
  <sheetViews>
    <sheetView tabSelected="1" workbookViewId="0">
      <selection activeCell="B5" sqref="B5:D5"/>
    </sheetView>
  </sheetViews>
  <sheetFormatPr baseColWidth="10" defaultColWidth="0" defaultRowHeight="15.6" x14ac:dyDescent="0.3"/>
  <cols>
    <col min="1" max="1" width="4.77734375" customWidth="1"/>
    <col min="2" max="2" width="70" style="413" customWidth="1"/>
    <col min="3" max="3" width="2.21875" style="413" customWidth="1"/>
    <col min="4" max="4" width="70" style="413" customWidth="1"/>
    <col min="5" max="5" width="4.77734375" customWidth="1"/>
    <col min="6" max="6" width="0" hidden="1" customWidth="1"/>
    <col min="7" max="16384" width="11.5546875" hidden="1"/>
  </cols>
  <sheetData>
    <row r="1" spans="1:5" x14ac:dyDescent="0.3">
      <c r="B1" s="436" t="s">
        <v>256</v>
      </c>
      <c r="C1" s="436"/>
      <c r="D1" s="436"/>
    </row>
    <row r="2" spans="1:5" ht="74.400000000000006" customHeight="1" x14ac:dyDescent="0.3">
      <c r="B2" s="437" t="s">
        <v>454</v>
      </c>
      <c r="C2" s="437"/>
      <c r="D2" s="437"/>
    </row>
    <row r="3" spans="1:5" ht="42" customHeight="1" x14ac:dyDescent="0.4">
      <c r="B3" s="438" t="s">
        <v>446</v>
      </c>
      <c r="C3" s="438"/>
      <c r="D3" s="438"/>
    </row>
    <row r="4" spans="1:5" ht="46.8" customHeight="1" x14ac:dyDescent="0.3">
      <c r="B4" s="439" t="s">
        <v>448</v>
      </c>
      <c r="C4" s="439"/>
      <c r="D4" s="439"/>
    </row>
    <row r="5" spans="1:5" ht="31.2" customHeight="1" x14ac:dyDescent="0.3">
      <c r="B5" s="439" t="s">
        <v>447</v>
      </c>
      <c r="C5" s="439"/>
      <c r="D5" s="439"/>
    </row>
    <row r="6" spans="1:5" ht="62.4" customHeight="1" x14ac:dyDescent="0.3">
      <c r="B6" s="439" t="s">
        <v>463</v>
      </c>
      <c r="C6" s="439"/>
      <c r="D6" s="439"/>
    </row>
    <row r="7" spans="1:5" ht="31.2" customHeight="1" x14ac:dyDescent="0.3">
      <c r="B7" s="439" t="s">
        <v>422</v>
      </c>
      <c r="C7" s="439"/>
      <c r="D7" s="439"/>
    </row>
    <row r="8" spans="1:5" x14ac:dyDescent="0.3">
      <c r="A8" s="312"/>
      <c r="B8" s="316"/>
      <c r="C8" s="316"/>
      <c r="D8" s="316"/>
      <c r="E8" s="314"/>
    </row>
    <row r="9" spans="1:5" x14ac:dyDescent="0.3">
      <c r="A9" s="312"/>
      <c r="B9" s="411" t="s">
        <v>257</v>
      </c>
      <c r="C9" s="411"/>
      <c r="D9" s="411"/>
      <c r="E9" s="314"/>
    </row>
    <row r="10" spans="1:5" ht="31.2" customHeight="1" x14ac:dyDescent="0.3">
      <c r="A10" s="311"/>
      <c r="B10" s="432" t="s">
        <v>424</v>
      </c>
      <c r="C10" s="432"/>
      <c r="D10" s="432"/>
      <c r="E10" s="313"/>
    </row>
    <row r="11" spans="1:5" ht="6" customHeight="1" x14ac:dyDescent="0.3">
      <c r="A11" s="311"/>
      <c r="B11" s="315"/>
      <c r="C11" s="315"/>
      <c r="D11" s="315"/>
      <c r="E11" s="313"/>
    </row>
    <row r="12" spans="1:5" ht="33" customHeight="1" x14ac:dyDescent="0.3">
      <c r="A12" s="311"/>
      <c r="B12" s="433" t="s">
        <v>272</v>
      </c>
      <c r="C12" s="433"/>
      <c r="D12" s="433"/>
      <c r="E12" s="313"/>
    </row>
    <row r="13" spans="1:5" ht="6" customHeight="1" x14ac:dyDescent="0.3">
      <c r="A13" s="311"/>
      <c r="B13" s="315"/>
      <c r="C13" s="315"/>
      <c r="D13" s="315"/>
      <c r="E13" s="313"/>
    </row>
    <row r="14" spans="1:5" ht="31.2" customHeight="1" x14ac:dyDescent="0.3">
      <c r="A14" s="312"/>
      <c r="B14" s="434" t="s">
        <v>423</v>
      </c>
      <c r="C14" s="434"/>
      <c r="D14" s="434"/>
      <c r="E14" s="314"/>
    </row>
    <row r="15" spans="1:5" x14ac:dyDescent="0.3">
      <c r="A15" s="311"/>
      <c r="B15" s="316"/>
      <c r="C15" s="316"/>
      <c r="D15" s="316"/>
      <c r="E15" s="313"/>
    </row>
    <row r="16" spans="1:5" x14ac:dyDescent="0.3">
      <c r="A16" s="312"/>
      <c r="B16" s="411" t="s">
        <v>258</v>
      </c>
      <c r="C16" s="411"/>
      <c r="D16" s="411"/>
      <c r="E16" s="314"/>
    </row>
    <row r="17" spans="1:5" x14ac:dyDescent="0.3">
      <c r="B17" s="431" t="s">
        <v>273</v>
      </c>
      <c r="C17" s="431"/>
      <c r="D17" s="431"/>
    </row>
    <row r="18" spans="1:5" ht="6" customHeight="1" x14ac:dyDescent="0.3">
      <c r="B18" s="317"/>
      <c r="C18" s="317"/>
      <c r="D18" s="317"/>
    </row>
    <row r="19" spans="1:5" x14ac:dyDescent="0.3">
      <c r="B19" s="431" t="s">
        <v>425</v>
      </c>
      <c r="C19" s="431"/>
      <c r="D19" s="431"/>
    </row>
    <row r="20" spans="1:5" ht="6" customHeight="1" x14ac:dyDescent="0.3">
      <c r="B20" s="317"/>
      <c r="C20" s="317"/>
      <c r="D20" s="317"/>
    </row>
    <row r="21" spans="1:5" x14ac:dyDescent="0.3">
      <c r="B21" s="435" t="s">
        <v>274</v>
      </c>
      <c r="C21" s="435"/>
      <c r="D21" s="435"/>
    </row>
    <row r="22" spans="1:5" x14ac:dyDescent="0.3">
      <c r="A22" s="312"/>
      <c r="B22" s="316"/>
      <c r="C22" s="316"/>
      <c r="D22" s="316"/>
      <c r="E22" s="314"/>
    </row>
    <row r="23" spans="1:5" x14ac:dyDescent="0.3">
      <c r="A23" s="312"/>
      <c r="B23" s="412" t="s">
        <v>259</v>
      </c>
      <c r="C23" s="412"/>
      <c r="D23" s="412"/>
      <c r="E23" s="314"/>
    </row>
    <row r="24" spans="1:5" ht="62.4" customHeight="1" x14ac:dyDescent="0.3">
      <c r="B24" s="435" t="s">
        <v>426</v>
      </c>
      <c r="C24" s="435"/>
      <c r="D24" s="435"/>
    </row>
    <row r="25" spans="1:5" ht="5.55" customHeight="1" x14ac:dyDescent="0.3">
      <c r="B25" s="310"/>
      <c r="C25" s="310"/>
      <c r="D25" s="310"/>
    </row>
    <row r="26" spans="1:5" ht="31.5" customHeight="1" x14ac:dyDescent="0.3">
      <c r="B26" s="435" t="s">
        <v>427</v>
      </c>
      <c r="C26" s="435"/>
      <c r="D26" s="435"/>
    </row>
    <row r="27" spans="1:5" ht="6" customHeight="1" x14ac:dyDescent="0.3">
      <c r="B27" s="310"/>
      <c r="C27" s="310"/>
      <c r="D27" s="310"/>
    </row>
    <row r="28" spans="1:5" ht="31.2" customHeight="1" x14ac:dyDescent="0.3">
      <c r="B28" s="435" t="s">
        <v>428</v>
      </c>
      <c r="C28" s="435"/>
      <c r="D28" s="435"/>
    </row>
    <row r="29" spans="1:5" ht="6" customHeight="1" x14ac:dyDescent="0.3">
      <c r="B29" s="310"/>
      <c r="C29" s="310"/>
      <c r="D29" s="310"/>
    </row>
    <row r="30" spans="1:5" ht="62.4" customHeight="1" x14ac:dyDescent="0.3">
      <c r="B30" s="435" t="s">
        <v>429</v>
      </c>
      <c r="C30" s="435"/>
      <c r="D30" s="435"/>
    </row>
    <row r="31" spans="1:5" s="1" customFormat="1" x14ac:dyDescent="0.3">
      <c r="B31" s="332"/>
      <c r="C31" s="332"/>
      <c r="D31" s="332"/>
    </row>
    <row r="32" spans="1:5" s="1" customFormat="1" x14ac:dyDescent="0.3">
      <c r="B32" s="333" t="s">
        <v>275</v>
      </c>
      <c r="C32" s="333"/>
      <c r="D32" s="333"/>
    </row>
    <row r="33" spans="1:5" ht="31.2" customHeight="1" x14ac:dyDescent="0.3">
      <c r="B33" s="431" t="s">
        <v>276</v>
      </c>
      <c r="C33" s="431"/>
      <c r="D33" s="431"/>
    </row>
    <row r="34" spans="1:5" ht="6" customHeight="1" x14ac:dyDescent="0.3">
      <c r="B34" s="317"/>
      <c r="C34" s="317"/>
      <c r="D34" s="317"/>
    </row>
    <row r="35" spans="1:5" ht="31.2" customHeight="1" x14ac:dyDescent="0.3">
      <c r="B35" s="431" t="s">
        <v>430</v>
      </c>
      <c r="C35" s="431"/>
      <c r="D35" s="431"/>
    </row>
    <row r="36" spans="1:5" ht="6" customHeight="1" x14ac:dyDescent="0.3">
      <c r="B36" s="317"/>
      <c r="C36" s="317"/>
      <c r="D36" s="317"/>
    </row>
    <row r="37" spans="1:5" ht="31.2" customHeight="1" x14ac:dyDescent="0.3">
      <c r="B37" s="435" t="s">
        <v>277</v>
      </c>
      <c r="C37" s="435"/>
      <c r="D37" s="435"/>
    </row>
    <row r="38" spans="1:5" ht="6" customHeight="1" x14ac:dyDescent="0.3">
      <c r="B38" s="310"/>
      <c r="C38" s="310"/>
      <c r="D38" s="310"/>
    </row>
    <row r="39" spans="1:5" ht="62.4" customHeight="1" x14ac:dyDescent="0.3">
      <c r="B39" s="435" t="s">
        <v>278</v>
      </c>
      <c r="C39" s="435"/>
      <c r="D39" s="435"/>
    </row>
    <row r="40" spans="1:5" s="1" customFormat="1" x14ac:dyDescent="0.3">
      <c r="B40" s="332"/>
      <c r="C40" s="332"/>
      <c r="D40" s="332"/>
    </row>
    <row r="41" spans="1:5" x14ac:dyDescent="0.3">
      <c r="A41" s="312"/>
      <c r="B41" s="411" t="s">
        <v>280</v>
      </c>
      <c r="C41" s="411"/>
      <c r="D41" s="411"/>
      <c r="E41" s="314"/>
    </row>
    <row r="42" spans="1:5" ht="46.8" customHeight="1" x14ac:dyDescent="0.3">
      <c r="B42" s="431" t="s">
        <v>456</v>
      </c>
      <c r="C42" s="431"/>
      <c r="D42" s="431"/>
    </row>
    <row r="43" spans="1:5" s="1" customFormat="1" x14ac:dyDescent="0.3">
      <c r="B43" s="334"/>
      <c r="C43" s="334"/>
      <c r="D43" s="334"/>
    </row>
    <row r="44" spans="1:5" s="1" customFormat="1" x14ac:dyDescent="0.3">
      <c r="B44" s="333" t="s">
        <v>281</v>
      </c>
      <c r="C44" s="333"/>
      <c r="D44" s="333"/>
    </row>
    <row r="45" spans="1:5" x14ac:dyDescent="0.3">
      <c r="B45" s="440" t="s">
        <v>282</v>
      </c>
      <c r="C45" s="440"/>
      <c r="D45" s="440"/>
    </row>
    <row r="46" spans="1:5" ht="31.2" customHeight="1" x14ac:dyDescent="0.3">
      <c r="B46" s="440" t="s">
        <v>431</v>
      </c>
      <c r="C46" s="440"/>
      <c r="D46" s="440"/>
    </row>
    <row r="47" spans="1:5" ht="31.2" customHeight="1" x14ac:dyDescent="0.3">
      <c r="B47" s="333" t="s">
        <v>434</v>
      </c>
      <c r="C47" s="333"/>
      <c r="D47" s="333" t="s">
        <v>435</v>
      </c>
    </row>
    <row r="48" spans="1:5" ht="46.8" x14ac:dyDescent="0.3">
      <c r="B48" s="337" t="s">
        <v>437</v>
      </c>
      <c r="C48" s="333"/>
      <c r="D48" s="414" t="s">
        <v>440</v>
      </c>
    </row>
    <row r="49" spans="2:4" ht="93.6" x14ac:dyDescent="0.3">
      <c r="B49" s="337" t="s">
        <v>438</v>
      </c>
      <c r="C49" s="333"/>
      <c r="D49" s="414" t="s">
        <v>441</v>
      </c>
    </row>
    <row r="50" spans="2:4" ht="31.2" x14ac:dyDescent="0.3">
      <c r="B50" s="337" t="s">
        <v>439</v>
      </c>
      <c r="C50" s="333"/>
      <c r="D50" s="414"/>
    </row>
    <row r="51" spans="2:4" s="1" customFormat="1" x14ac:dyDescent="0.3">
      <c r="B51" s="332"/>
      <c r="C51" s="333"/>
      <c r="D51" s="419"/>
    </row>
    <row r="52" spans="2:4" s="1" customFormat="1" x14ac:dyDescent="0.3">
      <c r="B52" s="333" t="s">
        <v>283</v>
      </c>
      <c r="C52" s="342"/>
      <c r="D52" s="342"/>
    </row>
    <row r="53" spans="2:4" s="1" customFormat="1" x14ac:dyDescent="0.3">
      <c r="B53" s="441" t="s">
        <v>433</v>
      </c>
      <c r="C53" s="441"/>
      <c r="D53" s="441"/>
    </row>
    <row r="54" spans="2:4" x14ac:dyDescent="0.3">
      <c r="B54" s="442" t="s">
        <v>432</v>
      </c>
      <c r="C54" s="442"/>
      <c r="D54" s="442"/>
    </row>
    <row r="55" spans="2:4" x14ac:dyDescent="0.3">
      <c r="B55" s="443" t="s">
        <v>284</v>
      </c>
      <c r="C55" s="443"/>
      <c r="D55" s="443"/>
    </row>
    <row r="56" spans="2:4" ht="31.8" customHeight="1" x14ac:dyDescent="0.3">
      <c r="B56" s="443" t="s">
        <v>348</v>
      </c>
      <c r="C56" s="443"/>
      <c r="D56" s="443"/>
    </row>
    <row r="57" spans="2:4" x14ac:dyDescent="0.3">
      <c r="B57" s="441" t="s">
        <v>457</v>
      </c>
      <c r="C57" s="441"/>
      <c r="D57" s="441"/>
    </row>
    <row r="58" spans="2:4" s="1" customFormat="1" ht="16.2" thickBot="1" x14ac:dyDescent="0.35">
      <c r="B58" s="332"/>
      <c r="C58" s="333"/>
      <c r="D58" s="419"/>
    </row>
    <row r="59" spans="2:4" x14ac:dyDescent="0.3">
      <c r="B59" s="415" t="s">
        <v>436</v>
      </c>
      <c r="C59" s="333"/>
      <c r="D59" s="418" t="s">
        <v>436</v>
      </c>
    </row>
    <row r="60" spans="2:4" ht="84.6" customHeight="1" thickBot="1" x14ac:dyDescent="0.35">
      <c r="B60" s="416" t="s">
        <v>442</v>
      </c>
      <c r="C60" s="333"/>
      <c r="D60" s="417" t="s">
        <v>443</v>
      </c>
    </row>
    <row r="61" spans="2:4" ht="93.6" x14ac:dyDescent="0.3">
      <c r="B61" s="416" t="s">
        <v>444</v>
      </c>
      <c r="C61" s="333"/>
      <c r="D61" s="3"/>
    </row>
    <row r="62" spans="2:4" ht="47.4" thickBot="1" x14ac:dyDescent="0.35">
      <c r="B62" s="417" t="s">
        <v>445</v>
      </c>
      <c r="C62" s="333"/>
      <c r="D62" s="3"/>
    </row>
    <row r="63" spans="2:4" s="1" customFormat="1" x14ac:dyDescent="0.3">
      <c r="B63" s="3"/>
      <c r="C63" s="338"/>
      <c r="D63" s="338"/>
    </row>
    <row r="64" spans="2:4" x14ac:dyDescent="0.3">
      <c r="B64" s="444"/>
      <c r="C64" s="444"/>
      <c r="D64" s="444"/>
    </row>
    <row r="65" spans="2:2" x14ac:dyDescent="0.3">
      <c r="B65" s="342"/>
    </row>
    <row r="66" spans="2:2" x14ac:dyDescent="0.3">
      <c r="B66" s="342"/>
    </row>
  </sheetData>
  <sheetProtection algorithmName="SHA-512" hashValue="/JNCL4W+vLACMbyAx7gL3CfgEyPCSqmGqU9m0g8aUXXJVyjeRd8JtGqLnUwPJRFgTviPlAS7//OmY+lY4VFcpA==" saltValue="njZQxLP8c+UamO/e6eCdpQ==" spinCount="100000" sheet="1" formatRows="0" selectLockedCells="1"/>
  <mergeCells count="30">
    <mergeCell ref="B53:D53"/>
    <mergeCell ref="B54:D54"/>
    <mergeCell ref="B55:D55"/>
    <mergeCell ref="B56:D56"/>
    <mergeCell ref="B64:D64"/>
    <mergeCell ref="B57:D57"/>
    <mergeCell ref="B37:D37"/>
    <mergeCell ref="B39:D39"/>
    <mergeCell ref="B42:D42"/>
    <mergeCell ref="B45:D45"/>
    <mergeCell ref="B46:D46"/>
    <mergeCell ref="B1:D1"/>
    <mergeCell ref="B24:D24"/>
    <mergeCell ref="B26:D26"/>
    <mergeCell ref="B28:D28"/>
    <mergeCell ref="B30:D30"/>
    <mergeCell ref="B2:D2"/>
    <mergeCell ref="B3:D3"/>
    <mergeCell ref="B4:D4"/>
    <mergeCell ref="B5:D5"/>
    <mergeCell ref="B6:D6"/>
    <mergeCell ref="B7:D7"/>
    <mergeCell ref="B33:D33"/>
    <mergeCell ref="B35:D35"/>
    <mergeCell ref="B10:D10"/>
    <mergeCell ref="B12:D12"/>
    <mergeCell ref="B14:D14"/>
    <mergeCell ref="B17:D17"/>
    <mergeCell ref="B19:D19"/>
    <mergeCell ref="B21:D21"/>
  </mergeCells>
  <pageMargins left="0.7" right="0.7" top="0.78740157499999996" bottom="0.78740157499999996"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36"/>
  <sheetViews>
    <sheetView topLeftCell="B1" workbookViewId="0">
      <selection activeCell="B5" sqref="B5"/>
    </sheetView>
  </sheetViews>
  <sheetFormatPr baseColWidth="10" defaultColWidth="11.5546875" defaultRowHeight="14.4" x14ac:dyDescent="0.3"/>
  <cols>
    <col min="2" max="2" width="49.33203125" customWidth="1"/>
    <col min="3" max="3" width="2.6640625" customWidth="1"/>
    <col min="4" max="4" width="42.88671875" customWidth="1"/>
    <col min="5" max="5" width="7.5546875" bestFit="1" customWidth="1"/>
    <col min="6" max="6" width="3.21875" customWidth="1"/>
    <col min="7" max="7" width="31.77734375" bestFit="1" customWidth="1"/>
  </cols>
  <sheetData>
    <row r="2" spans="1:11" ht="15.6" x14ac:dyDescent="0.3">
      <c r="A2" s="2" t="s">
        <v>0</v>
      </c>
      <c r="I2" s="2" t="s">
        <v>70</v>
      </c>
    </row>
    <row r="3" spans="1:11" x14ac:dyDescent="0.3">
      <c r="B3" s="35" t="s">
        <v>23</v>
      </c>
      <c r="D3" s="390" t="s">
        <v>26</v>
      </c>
      <c r="E3" s="262" t="str">
        <f>LEFT(D3,6)</f>
        <v>Academ</v>
      </c>
      <c r="G3" s="35" t="s">
        <v>33</v>
      </c>
      <c r="J3" t="s">
        <v>71</v>
      </c>
      <c r="K3" t="s">
        <v>405</v>
      </c>
    </row>
    <row r="4" spans="1:11" x14ac:dyDescent="0.3">
      <c r="B4" s="4" t="s">
        <v>24</v>
      </c>
      <c r="D4" s="391" t="s">
        <v>11</v>
      </c>
      <c r="E4" s="392" t="str">
        <f t="shared" ref="E4:E14" si="0">LEFT(D4,6)</f>
        <v>Presen</v>
      </c>
      <c r="G4" s="4" t="s">
        <v>34</v>
      </c>
      <c r="J4" t="s">
        <v>72</v>
      </c>
      <c r="K4" t="s">
        <v>406</v>
      </c>
    </row>
    <row r="5" spans="1:11" x14ac:dyDescent="0.3">
      <c r="B5" s="5" t="s">
        <v>25</v>
      </c>
      <c r="D5" s="391" t="s">
        <v>13</v>
      </c>
      <c r="E5" s="392" t="str">
        <f t="shared" si="0"/>
        <v>Univer</v>
      </c>
      <c r="G5" s="4" t="s">
        <v>35</v>
      </c>
      <c r="J5" t="s">
        <v>73</v>
      </c>
    </row>
    <row r="6" spans="1:11" x14ac:dyDescent="0.3">
      <c r="D6" s="391" t="s">
        <v>17</v>
      </c>
      <c r="E6" s="392" t="str">
        <f t="shared" si="0"/>
        <v>Naviga</v>
      </c>
      <c r="G6" s="4" t="s">
        <v>36</v>
      </c>
    </row>
    <row r="7" spans="1:11" x14ac:dyDescent="0.3">
      <c r="D7" s="391" t="s">
        <v>20</v>
      </c>
      <c r="E7" s="392" t="str">
        <f t="shared" si="0"/>
        <v>Litera</v>
      </c>
      <c r="G7" s="4" t="s">
        <v>37</v>
      </c>
    </row>
    <row r="8" spans="1:11" x14ac:dyDescent="0.3">
      <c r="D8" s="391" t="s">
        <v>21</v>
      </c>
      <c r="E8" s="392" t="str">
        <f t="shared" si="0"/>
        <v>Propos</v>
      </c>
      <c r="G8" s="4" t="s">
        <v>38</v>
      </c>
      <c r="I8" s="321" t="s">
        <v>260</v>
      </c>
    </row>
    <row r="9" spans="1:11" x14ac:dyDescent="0.3">
      <c r="D9" s="391" t="s">
        <v>16</v>
      </c>
      <c r="E9" s="392" t="str">
        <f t="shared" si="0"/>
        <v xml:space="preserve">Time/ </v>
      </c>
      <c r="G9" s="5" t="s">
        <v>315</v>
      </c>
      <c r="J9" t="s">
        <v>261</v>
      </c>
    </row>
    <row r="10" spans="1:11" x14ac:dyDescent="0.3">
      <c r="D10" s="391" t="s">
        <v>15</v>
      </c>
      <c r="E10" s="392" t="str">
        <f t="shared" si="0"/>
        <v>Gender</v>
      </c>
      <c r="J10" t="s">
        <v>347</v>
      </c>
    </row>
    <row r="11" spans="1:11" x14ac:dyDescent="0.3">
      <c r="D11" s="391" t="s">
        <v>18</v>
      </c>
      <c r="E11" s="392" t="str">
        <f t="shared" si="0"/>
        <v>Career</v>
      </c>
    </row>
    <row r="12" spans="1:11" x14ac:dyDescent="0.3">
      <c r="D12" s="391" t="s">
        <v>22</v>
      </c>
      <c r="E12" s="392" t="str">
        <f t="shared" si="0"/>
        <v>(Other</v>
      </c>
    </row>
    <row r="13" spans="1:11" x14ac:dyDescent="0.3">
      <c r="D13" s="391" t="s">
        <v>12</v>
      </c>
      <c r="E13" s="392" t="str">
        <f t="shared" si="0"/>
        <v>Techni</v>
      </c>
    </row>
    <row r="14" spans="1:11" x14ac:dyDescent="0.3">
      <c r="D14" s="391" t="s">
        <v>14</v>
      </c>
      <c r="E14" s="392" t="str">
        <f t="shared" si="0"/>
        <v>Comput</v>
      </c>
    </row>
    <row r="15" spans="1:11" x14ac:dyDescent="0.3">
      <c r="D15" s="391" t="s">
        <v>9</v>
      </c>
      <c r="E15" s="392" t="str">
        <f>LEFT(D15,6)</f>
        <v>Englis</v>
      </c>
    </row>
    <row r="16" spans="1:11" x14ac:dyDescent="0.3">
      <c r="D16" s="391" t="s">
        <v>8</v>
      </c>
      <c r="E16" s="392" t="str">
        <f>LEFT(D16,6)</f>
        <v>German</v>
      </c>
    </row>
    <row r="17" spans="1:8" x14ac:dyDescent="0.3">
      <c r="D17" s="393" t="s">
        <v>10</v>
      </c>
      <c r="E17" s="273" t="str">
        <f>LEFT(D17,6)</f>
        <v xml:space="preserve">Other </v>
      </c>
    </row>
    <row r="20" spans="1:8" ht="15.6" x14ac:dyDescent="0.3">
      <c r="A20" s="2" t="s">
        <v>1</v>
      </c>
    </row>
    <row r="21" spans="1:8" x14ac:dyDescent="0.3">
      <c r="B21" s="6" t="s">
        <v>62</v>
      </c>
    </row>
    <row r="22" spans="1:8" x14ac:dyDescent="0.3">
      <c r="B22" s="7" t="s">
        <v>61</v>
      </c>
    </row>
    <row r="23" spans="1:8" x14ac:dyDescent="0.3">
      <c r="B23" s="8" t="s">
        <v>19</v>
      </c>
    </row>
    <row r="25" spans="1:8" ht="15.6" x14ac:dyDescent="0.3">
      <c r="A25" s="50" t="s">
        <v>94</v>
      </c>
      <c r="B25" s="45"/>
      <c r="C25" s="47"/>
      <c r="D25" s="47"/>
      <c r="E25" s="47"/>
      <c r="F25" s="47"/>
      <c r="G25" s="47"/>
      <c r="H25" s="47"/>
    </row>
    <row r="26" spans="1:8" x14ac:dyDescent="0.3">
      <c r="A26" s="47"/>
      <c r="B26" s="51" t="s">
        <v>112</v>
      </c>
      <c r="C26" s="47"/>
      <c r="D26" s="47"/>
      <c r="E26" s="46"/>
      <c r="F26" s="47"/>
      <c r="G26" s="47"/>
      <c r="H26" s="47"/>
    </row>
    <row r="27" spans="1:8" x14ac:dyDescent="0.3">
      <c r="A27" s="47"/>
      <c r="B27" s="52" t="s">
        <v>113</v>
      </c>
      <c r="C27" s="47"/>
      <c r="D27" s="47"/>
      <c r="E27" s="46"/>
      <c r="F27" s="47"/>
      <c r="G27" s="47"/>
      <c r="H27" s="47"/>
    </row>
    <row r="28" spans="1:8" x14ac:dyDescent="0.3">
      <c r="A28" s="47"/>
      <c r="B28" s="52" t="s">
        <v>114</v>
      </c>
      <c r="C28" s="47"/>
      <c r="D28" s="47"/>
      <c r="E28" s="46"/>
      <c r="F28" s="47"/>
      <c r="G28" s="47"/>
      <c r="H28" s="47"/>
    </row>
    <row r="29" spans="1:8" x14ac:dyDescent="0.3">
      <c r="A29" s="47"/>
      <c r="B29" s="52" t="s">
        <v>95</v>
      </c>
      <c r="C29" s="47"/>
      <c r="D29" s="47"/>
      <c r="E29" s="46"/>
      <c r="F29" s="47"/>
      <c r="G29" s="47"/>
      <c r="H29" s="47"/>
    </row>
    <row r="30" spans="1:8" x14ac:dyDescent="0.3">
      <c r="A30" s="47"/>
      <c r="B30" s="53" t="s">
        <v>178</v>
      </c>
      <c r="C30" s="47"/>
      <c r="D30" s="47"/>
      <c r="E30" s="46"/>
      <c r="F30" s="47"/>
      <c r="G30" s="47"/>
      <c r="H30" s="47"/>
    </row>
    <row r="31" spans="1:8" x14ac:dyDescent="0.3">
      <c r="A31" s="47"/>
      <c r="B31" s="47"/>
      <c r="C31" s="47"/>
      <c r="D31" s="47"/>
      <c r="E31" s="46"/>
      <c r="F31" s="47"/>
      <c r="G31" s="47"/>
      <c r="H31" s="47"/>
    </row>
    <row r="32" spans="1:8" ht="15.6" x14ac:dyDescent="0.3">
      <c r="A32" s="50" t="s">
        <v>119</v>
      </c>
      <c r="B32" s="47"/>
      <c r="C32" s="47"/>
      <c r="D32" s="47"/>
      <c r="E32" s="47"/>
      <c r="F32" s="47"/>
      <c r="G32" s="47"/>
      <c r="H32" s="47"/>
    </row>
    <row r="33" spans="1:8" x14ac:dyDescent="0.3">
      <c r="A33" s="47"/>
      <c r="B33" s="6" t="s">
        <v>130</v>
      </c>
      <c r="C33" s="47"/>
      <c r="D33" s="35" t="s">
        <v>139</v>
      </c>
      <c r="E33" s="47"/>
      <c r="F33" s="47"/>
      <c r="G33" s="35" t="s">
        <v>162</v>
      </c>
      <c r="H33" s="47"/>
    </row>
    <row r="34" spans="1:8" x14ac:dyDescent="0.3">
      <c r="A34" s="47"/>
      <c r="B34" s="8" t="s">
        <v>131</v>
      </c>
      <c r="C34" s="47"/>
      <c r="D34" s="4" t="s">
        <v>138</v>
      </c>
      <c r="E34" s="47"/>
      <c r="F34" s="47"/>
      <c r="G34" s="5" t="s">
        <v>163</v>
      </c>
      <c r="H34" s="47"/>
    </row>
    <row r="35" spans="1:8" x14ac:dyDescent="0.3">
      <c r="A35" s="47"/>
      <c r="B35" s="47"/>
      <c r="C35" s="47"/>
      <c r="D35" s="4" t="s">
        <v>137</v>
      </c>
      <c r="E35" s="47"/>
      <c r="F35" s="47"/>
      <c r="G35" s="47"/>
      <c r="H35" s="47"/>
    </row>
    <row r="36" spans="1:8" x14ac:dyDescent="0.3">
      <c r="D36" s="5" t="s">
        <v>146</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E4ADF-9FC9-455C-9E26-45313718FF51}">
  <dimension ref="A1:I34"/>
  <sheetViews>
    <sheetView workbookViewId="0">
      <selection activeCell="G33" sqref="G33"/>
    </sheetView>
  </sheetViews>
  <sheetFormatPr baseColWidth="10" defaultRowHeight="14.4" x14ac:dyDescent="0.3"/>
  <cols>
    <col min="1" max="1" width="10.88671875" style="211"/>
    <col min="2" max="2" width="9.33203125" style="213" bestFit="1" customWidth="1"/>
    <col min="3" max="3" width="11.5546875" style="215"/>
    <col min="4" max="5" width="11.5546875" style="217"/>
    <col min="6" max="6" width="67.33203125" style="211" customWidth="1"/>
    <col min="7" max="7" width="13.6640625" style="213" bestFit="1" customWidth="1"/>
  </cols>
  <sheetData>
    <row r="1" spans="1:9" x14ac:dyDescent="0.3">
      <c r="A1" s="210" t="s">
        <v>69</v>
      </c>
      <c r="B1" s="212" t="s">
        <v>58</v>
      </c>
      <c r="C1" s="214" t="s">
        <v>2</v>
      </c>
      <c r="D1" s="216" t="s">
        <v>59</v>
      </c>
      <c r="E1" s="216" t="s">
        <v>82</v>
      </c>
      <c r="F1" s="210" t="s">
        <v>60</v>
      </c>
      <c r="G1" s="212" t="s">
        <v>83</v>
      </c>
      <c r="H1" s="25"/>
      <c r="I1" s="25" t="s">
        <v>117</v>
      </c>
    </row>
    <row r="2" spans="1:9" x14ac:dyDescent="0.3">
      <c r="A2" s="211" t="str">
        <f>Activity_Report!$A$10</f>
        <v>ID</v>
      </c>
      <c r="B2" s="213" t="str">
        <f>Training!O12</f>
        <v/>
      </c>
      <c r="C2" s="215" t="str">
        <f>IF(NOT(Training!P12&lt;1/1/2017),Training!P12,"")</f>
        <v/>
      </c>
      <c r="D2" s="217" t="str">
        <f>Activity_Report!H12</f>
        <v/>
      </c>
      <c r="F2" s="211" t="str">
        <f>Training!R12</f>
        <v xml:space="preserve">-  , , , , </v>
      </c>
      <c r="G2" s="213" t="str">
        <f>IF(NOT(C2=""),"#"&amp;Activity_Report!J12&amp;" KB check points", "")</f>
        <v/>
      </c>
      <c r="I2" t="s">
        <v>0</v>
      </c>
    </row>
    <row r="3" spans="1:9" x14ac:dyDescent="0.3">
      <c r="A3" s="211" t="str">
        <f>Activity_Report!$A$10</f>
        <v>ID</v>
      </c>
      <c r="B3" s="213" t="str">
        <f>Training!O13</f>
        <v/>
      </c>
      <c r="C3" s="215" t="str">
        <f>IF(NOT(Training!P13&lt;1/1/2017),Training!P13,"")</f>
        <v/>
      </c>
      <c r="D3" s="217" t="str">
        <f>Activity_Report!H13</f>
        <v/>
      </c>
      <c r="F3" s="211" t="str">
        <f>Training!R13</f>
        <v xml:space="preserve">-  , , , , </v>
      </c>
      <c r="G3" s="213" t="str">
        <f>IF(NOT(C3=""),"#"&amp;Activity_Report!J13&amp;" KB check points", "")</f>
        <v/>
      </c>
      <c r="I3" t="s">
        <v>0</v>
      </c>
    </row>
    <row r="4" spans="1:9" x14ac:dyDescent="0.3">
      <c r="A4" s="211" t="str">
        <f>Activity_Report!$A$10</f>
        <v>ID</v>
      </c>
      <c r="B4" s="213" t="str">
        <f>Training!O14</f>
        <v/>
      </c>
      <c r="C4" s="215" t="str">
        <f>IF(NOT(Training!P14&lt;1/1/2017),Training!P14,"")</f>
        <v/>
      </c>
      <c r="D4" s="217" t="str">
        <f>Activity_Report!H14</f>
        <v/>
      </c>
      <c r="F4" s="211" t="str">
        <f>Training!R14</f>
        <v xml:space="preserve">-  , , , , </v>
      </c>
      <c r="G4" s="213" t="str">
        <f>IF(NOT(C4=""),"#"&amp;Activity_Report!J14&amp;" KB check points", "")</f>
        <v/>
      </c>
      <c r="I4" t="s">
        <v>0</v>
      </c>
    </row>
    <row r="5" spans="1:9" x14ac:dyDescent="0.3">
      <c r="A5" s="211" t="str">
        <f>Activity_Report!$A$10</f>
        <v>ID</v>
      </c>
      <c r="B5" s="213" t="str">
        <f>Training!O15</f>
        <v/>
      </c>
      <c r="C5" s="215" t="str">
        <f>IF(NOT(Training!P15&lt;1/1/2017),Training!P15,"")</f>
        <v/>
      </c>
      <c r="D5" s="217" t="str">
        <f>Activity_Report!H15</f>
        <v/>
      </c>
      <c r="F5" s="211" t="str">
        <f>Training!R15</f>
        <v xml:space="preserve">-  , , , , </v>
      </c>
      <c r="G5" s="213" t="str">
        <f>IF(NOT(C5=""),"#"&amp;Activity_Report!J15&amp;" KB check points", "")</f>
        <v/>
      </c>
      <c r="I5" t="s">
        <v>0</v>
      </c>
    </row>
    <row r="6" spans="1:9" x14ac:dyDescent="0.3">
      <c r="A6" s="211" t="str">
        <f>Activity_Report!$A$10</f>
        <v>ID</v>
      </c>
      <c r="B6" s="213" t="str">
        <f>Training!O16</f>
        <v/>
      </c>
      <c r="C6" s="215" t="str">
        <f>IF(NOT(Training!P16&lt;1/1/2017),Training!P16,"")</f>
        <v/>
      </c>
      <c r="D6" s="217" t="str">
        <f>Activity_Report!H16</f>
        <v/>
      </c>
      <c r="F6" s="211" t="str">
        <f>Training!R16</f>
        <v xml:space="preserve">-  , , , , </v>
      </c>
      <c r="G6" s="213" t="str">
        <f>IF(NOT(C6=""),"#"&amp;Activity_Report!J16&amp;" KB check points", "")</f>
        <v/>
      </c>
      <c r="I6" t="s">
        <v>0</v>
      </c>
    </row>
    <row r="7" spans="1:9" x14ac:dyDescent="0.3">
      <c r="A7" s="211" t="str">
        <f>Activity_Report!$A$10</f>
        <v>ID</v>
      </c>
      <c r="B7" s="213" t="str">
        <f>Training!O17</f>
        <v/>
      </c>
      <c r="C7" s="215" t="str">
        <f>IF(NOT(Training!P17&lt;1/1/2017),Training!P17,"")</f>
        <v/>
      </c>
      <c r="D7" s="217" t="str">
        <f>Activity_Report!H17</f>
        <v/>
      </c>
      <c r="F7" s="211" t="str">
        <f>Training!R17</f>
        <v xml:space="preserve">-  , , , , </v>
      </c>
      <c r="G7" s="213" t="str">
        <f>IF(NOT(C7=""),"#"&amp;Activity_Report!J17&amp;" KB check points", "")</f>
        <v/>
      </c>
      <c r="I7" t="s">
        <v>0</v>
      </c>
    </row>
    <row r="8" spans="1:9" x14ac:dyDescent="0.3">
      <c r="A8" s="211" t="str">
        <f>Activity_Report!$A$10</f>
        <v>ID</v>
      </c>
      <c r="B8" s="213" t="str">
        <f>Training!O18</f>
        <v/>
      </c>
      <c r="C8" s="215" t="str">
        <f>IF(NOT(Training!P18&lt;1/1/2017),Training!P18,"")</f>
        <v/>
      </c>
      <c r="D8" s="217" t="str">
        <f>Activity_Report!H18</f>
        <v/>
      </c>
      <c r="F8" s="211" t="str">
        <f>Training!R18</f>
        <v xml:space="preserve">-  , , , , </v>
      </c>
      <c r="G8" s="213" t="str">
        <f>IF(NOT(C8=""),"#"&amp;Activity_Report!J18&amp;" KB check points", "")</f>
        <v/>
      </c>
      <c r="I8" t="s">
        <v>0</v>
      </c>
    </row>
    <row r="9" spans="1:9" x14ac:dyDescent="0.3">
      <c r="A9" s="211" t="str">
        <f>Activity_Report!$A$10</f>
        <v>ID</v>
      </c>
      <c r="B9" s="213" t="str">
        <f>Training!O19</f>
        <v/>
      </c>
      <c r="C9" s="215" t="str">
        <f>IF(NOT(Training!P19&lt;1/1/2017),Training!P19,"")</f>
        <v/>
      </c>
      <c r="D9" s="217" t="str">
        <f>Activity_Report!H19</f>
        <v/>
      </c>
      <c r="F9" s="211" t="str">
        <f>Training!R19</f>
        <v xml:space="preserve">-  , , , , </v>
      </c>
      <c r="G9" s="213" t="str">
        <f>IF(NOT(C9=""),"#"&amp;Activity_Report!J19&amp;" KB check points", "")</f>
        <v/>
      </c>
      <c r="I9" t="s">
        <v>0</v>
      </c>
    </row>
    <row r="10" spans="1:9" x14ac:dyDescent="0.3">
      <c r="A10" s="211" t="str">
        <f>Activity_Report!$A$10</f>
        <v>ID</v>
      </c>
      <c r="B10" s="213" t="str">
        <f>Publications!H11</f>
        <v/>
      </c>
      <c r="C10" s="215" t="str">
        <f>IF(NOT(Publications!I11&lt;1/1/2017),Publications!I11,"")</f>
        <v/>
      </c>
      <c r="D10" s="217" t="str">
        <f>Activity_Report!H21</f>
        <v/>
      </c>
      <c r="F10" s="211" t="str">
        <f>Publications!K11</f>
        <v>, , doi: 10.</v>
      </c>
      <c r="G10" s="213" t="str">
        <f>IF(NOT(C10=""),"#"&amp;Activity_Report!J21&amp;" KB check points", "")</f>
        <v/>
      </c>
      <c r="I10" t="s">
        <v>1</v>
      </c>
    </row>
    <row r="11" spans="1:9" x14ac:dyDescent="0.3">
      <c r="A11" s="211" t="str">
        <f>Activity_Report!$A$10</f>
        <v>ID</v>
      </c>
      <c r="B11" s="213" t="str">
        <f>Publications!H12</f>
        <v/>
      </c>
      <c r="C11" s="215" t="str">
        <f>IF(NOT(Publications!I12&lt;1/1/2017),Publications!I12,"")</f>
        <v/>
      </c>
      <c r="D11" s="217" t="str">
        <f>Activity_Report!H22</f>
        <v/>
      </c>
      <c r="F11" s="211" t="str">
        <f>Publications!K12</f>
        <v>, , doi: 10.</v>
      </c>
      <c r="G11" s="213" t="str">
        <f>IF(NOT(C11=""),"#"&amp;Activity_Report!J22&amp;" KB check points", "")</f>
        <v/>
      </c>
      <c r="I11" t="s">
        <v>1</v>
      </c>
    </row>
    <row r="12" spans="1:9" x14ac:dyDescent="0.3">
      <c r="A12" s="211" t="str">
        <f>Activity_Report!$A$10</f>
        <v>ID</v>
      </c>
      <c r="B12" s="213" t="str">
        <f>Publications!H13</f>
        <v/>
      </c>
      <c r="C12" s="215" t="str">
        <f>IF(NOT(Publications!I13&lt;1/1/2017),Publications!I13,"")</f>
        <v/>
      </c>
      <c r="D12" s="217" t="str">
        <f>Activity_Report!H23</f>
        <v/>
      </c>
      <c r="F12" s="211" t="str">
        <f>Publications!K13</f>
        <v>, , doi: 10.</v>
      </c>
      <c r="G12" s="213" t="str">
        <f>IF(NOT(C12=""),"#"&amp;Activity_Report!J23&amp;" KB check points", "")</f>
        <v/>
      </c>
      <c r="I12" t="s">
        <v>1</v>
      </c>
    </row>
    <row r="13" spans="1:9" x14ac:dyDescent="0.3">
      <c r="A13" s="211" t="str">
        <f>Activity_Report!$A$10</f>
        <v>ID</v>
      </c>
      <c r="B13" s="213" t="str">
        <f>Publications!H21</f>
        <v/>
      </c>
      <c r="C13" s="215" t="str">
        <f>IF(NOT(Publications!I21&lt;1/1/2017),Publications!I21,"")</f>
        <v/>
      </c>
      <c r="D13" s="217" t="str">
        <f>Activity_Report!H24</f>
        <v/>
      </c>
      <c r="F13" s="211" t="str">
        <f>Publications!K21</f>
        <v>, , doi: 10.</v>
      </c>
      <c r="G13" s="213" t="str">
        <f>IF(NOT(C13=""),"#"&amp;Activity_Report!J24&amp;" KB check points", "")</f>
        <v/>
      </c>
      <c r="I13" t="s">
        <v>1</v>
      </c>
    </row>
    <row r="14" spans="1:9" x14ac:dyDescent="0.3">
      <c r="A14" s="211" t="str">
        <f>Activity_Report!$A$10</f>
        <v>ID</v>
      </c>
      <c r="B14" s="213" t="str">
        <f>Publications!H22</f>
        <v/>
      </c>
      <c r="C14" s="215" t="str">
        <f>IF(NOT(Publications!I22&lt;1/1/2017),Publications!I22,"")</f>
        <v/>
      </c>
      <c r="D14" s="217" t="str">
        <f>Activity_Report!H25</f>
        <v/>
      </c>
      <c r="F14" s="211" t="str">
        <f>Publications!K22</f>
        <v>, , doi: 10.</v>
      </c>
      <c r="G14" s="213" t="str">
        <f>IF(NOT(C14=""),"#"&amp;Activity_Report!J25&amp;" KB check points", "")</f>
        <v/>
      </c>
      <c r="I14" t="s">
        <v>1</v>
      </c>
    </row>
    <row r="15" spans="1:9" x14ac:dyDescent="0.3">
      <c r="A15" s="211" t="str">
        <f>Activity_Report!$A$10</f>
        <v>ID</v>
      </c>
      <c r="B15" s="213" t="str">
        <f>Publications!H23</f>
        <v/>
      </c>
      <c r="C15" s="215" t="str">
        <f>IF(NOT(Publications!I23&lt;1/1/2017),Publications!I23,"")</f>
        <v/>
      </c>
      <c r="D15" s="217" t="str">
        <f>Activity_Report!H26</f>
        <v/>
      </c>
      <c r="F15" s="211" t="str">
        <f>Publications!K23</f>
        <v>, , doi: 10.</v>
      </c>
      <c r="G15" s="213" t="str">
        <f>IF(NOT(C15=""),"#"&amp;Activity_Report!J26&amp;" KB check points", "")</f>
        <v/>
      </c>
      <c r="I15" t="s">
        <v>1</v>
      </c>
    </row>
    <row r="16" spans="1:9" x14ac:dyDescent="0.3">
      <c r="A16" s="211" t="str">
        <f>Activity_Report!$A$10</f>
        <v>ID</v>
      </c>
      <c r="B16" s="213" t="str">
        <f>Networking_Communications!J13</f>
        <v/>
      </c>
      <c r="C16" s="215" t="str">
        <f>IF(NOT(Networking_Communications!K13&lt;1/1/2017),Networking_Communications!K13,"")</f>
        <v/>
      </c>
      <c r="D16" s="217" t="str">
        <f>Activity_Report!H28</f>
        <v/>
      </c>
      <c r="F16" s="211" t="str">
        <f>Networking_Communications!M13</f>
        <v xml:space="preserve">, , , </v>
      </c>
      <c r="G16" s="213" t="str">
        <f>IF(NOT(C16=""),"#"&amp;Activity_Report!J28&amp;" KB check points", "")</f>
        <v/>
      </c>
      <c r="I16" t="s">
        <v>118</v>
      </c>
    </row>
    <row r="17" spans="1:9" x14ac:dyDescent="0.3">
      <c r="A17" s="211" t="str">
        <f>Activity_Report!$A$10</f>
        <v>ID</v>
      </c>
      <c r="B17" s="213" t="str">
        <f>Networking_Communications!J14</f>
        <v/>
      </c>
      <c r="C17" s="215" t="str">
        <f>IF(NOT(Networking_Communications!K14&lt;1/1/2017),Networking_Communications!K14,"")</f>
        <v/>
      </c>
      <c r="D17" s="217" t="str">
        <f>Activity_Report!H29</f>
        <v/>
      </c>
      <c r="F17" s="211" t="str">
        <f>Networking_Communications!M14</f>
        <v xml:space="preserve">, , , </v>
      </c>
      <c r="G17" s="213" t="str">
        <f>IF(NOT(C17=""),"#"&amp;Activity_Report!J29&amp;" KB check points", "")</f>
        <v/>
      </c>
      <c r="I17" t="s">
        <v>118</v>
      </c>
    </row>
    <row r="18" spans="1:9" x14ac:dyDescent="0.3">
      <c r="A18" s="211" t="str">
        <f>Activity_Report!$A$10</f>
        <v>ID</v>
      </c>
      <c r="B18" s="213" t="str">
        <f>Networking_Communications!J15</f>
        <v/>
      </c>
      <c r="C18" s="215" t="str">
        <f>IF(NOT(Networking_Communications!K15&lt;1/1/2017),Networking_Communications!K15,"")</f>
        <v/>
      </c>
      <c r="D18" s="217" t="str">
        <f>Activity_Report!H30</f>
        <v/>
      </c>
      <c r="F18" s="211" t="str">
        <f>Networking_Communications!M15</f>
        <v xml:space="preserve">, , , </v>
      </c>
      <c r="G18" s="213" t="str">
        <f>IF(NOT(C18=""),"#"&amp;Activity_Report!J30&amp;" KB check points", "")</f>
        <v/>
      </c>
      <c r="I18" t="s">
        <v>118</v>
      </c>
    </row>
    <row r="19" spans="1:9" x14ac:dyDescent="0.3">
      <c r="A19" s="211" t="str">
        <f>Activity_Report!$A$10</f>
        <v>ID</v>
      </c>
      <c r="B19" s="213" t="str">
        <f>Networking_Communications!J16</f>
        <v/>
      </c>
      <c r="C19" s="215" t="str">
        <f>IF(NOT(Networking_Communications!K16&lt;1/1/2017),Networking_Communications!K16,"")</f>
        <v/>
      </c>
      <c r="D19" s="217" t="str">
        <f>Activity_Report!H31</f>
        <v/>
      </c>
      <c r="F19" s="211" t="str">
        <f>Networking_Communications!M16</f>
        <v xml:space="preserve">, , , </v>
      </c>
      <c r="G19" s="213" t="str">
        <f>IF(NOT(C19=""),"#"&amp;Activity_Report!J31&amp;" KB check points", "")</f>
        <v/>
      </c>
      <c r="I19" t="s">
        <v>118</v>
      </c>
    </row>
    <row r="20" spans="1:9" x14ac:dyDescent="0.3">
      <c r="A20" s="211" t="str">
        <f>Activity_Report!$A$10</f>
        <v>ID</v>
      </c>
      <c r="B20" s="213" t="str">
        <f>Networking_Communications!J17</f>
        <v/>
      </c>
      <c r="C20" s="215" t="str">
        <f>IF(NOT(Networking_Communications!K17&lt;1/1/2017),Networking_Communications!K17,"")</f>
        <v/>
      </c>
      <c r="D20" s="217" t="str">
        <f>Activity_Report!H32</f>
        <v/>
      </c>
      <c r="F20" s="211" t="str">
        <f>Networking_Communications!M17</f>
        <v xml:space="preserve">, , , </v>
      </c>
      <c r="G20" s="213" t="str">
        <f>IF(NOT(C20=""),"#"&amp;Activity_Report!J32&amp;" KB check points", "")</f>
        <v/>
      </c>
      <c r="I20" t="s">
        <v>118</v>
      </c>
    </row>
    <row r="21" spans="1:9" x14ac:dyDescent="0.3">
      <c r="A21" s="211" t="str">
        <f>Activity_Report!$A$10</f>
        <v>ID</v>
      </c>
      <c r="B21" s="213" t="str">
        <f>Networking_Communications!J18</f>
        <v/>
      </c>
      <c r="C21" s="215" t="str">
        <f>IF(NOT(Networking_Communications!K18&lt;1/1/2017),Networking_Communications!K18,"")</f>
        <v/>
      </c>
      <c r="D21" s="217" t="str">
        <f>Activity_Report!H33</f>
        <v/>
      </c>
      <c r="F21" s="211" t="str">
        <f>Networking_Communications!M18</f>
        <v xml:space="preserve">, , , </v>
      </c>
      <c r="G21" s="213" t="str">
        <f>IF(NOT(C21=""),"#"&amp;Activity_Report!J33&amp;" KB check points", "")</f>
        <v/>
      </c>
      <c r="I21" t="s">
        <v>118</v>
      </c>
    </row>
    <row r="22" spans="1:9" x14ac:dyDescent="0.3">
      <c r="A22" s="211" t="str">
        <f>Activity_Report!$A$10</f>
        <v>ID</v>
      </c>
      <c r="B22" s="213" t="str">
        <f>Networking_Communications!J24</f>
        <v>1.20</v>
      </c>
      <c r="C22" s="215" t="str">
        <f>IF(NOT(Networking_Communications!K24&lt;1/1/2017),Networking_Communications!K24,"")</f>
        <v/>
      </c>
      <c r="D22" s="217" t="str">
        <f>Activity_Report!H34</f>
        <v/>
      </c>
      <c r="F22" s="211" t="str">
        <f>Networking_Communications!M24</f>
        <v xml:space="preserve">, , , </v>
      </c>
      <c r="G22" s="213" t="str">
        <f>IF(NOT(C22=""),"#"&amp;Activity_Report!J34&amp;" KB check points", "")</f>
        <v/>
      </c>
      <c r="I22" t="s">
        <v>118</v>
      </c>
    </row>
    <row r="23" spans="1:9" x14ac:dyDescent="0.3">
      <c r="A23" s="211" t="str">
        <f>Activity_Report!$A$10</f>
        <v>ID</v>
      </c>
      <c r="B23" s="213" t="str">
        <f>Networking_Communications!J25</f>
        <v>1.20</v>
      </c>
      <c r="C23" s="215" t="str">
        <f>IF(NOT(Networking_Communications!K25&lt;1/1/2017),Networking_Communications!K25,"")</f>
        <v/>
      </c>
      <c r="D23" s="217" t="str">
        <f>Activity_Report!H35</f>
        <v/>
      </c>
      <c r="F23" s="211" t="str">
        <f>Networking_Communications!M25</f>
        <v xml:space="preserve">, , , </v>
      </c>
      <c r="G23" s="213" t="str">
        <f>IF(NOT(C23=""),"#"&amp;Activity_Report!J35&amp;" KB check points", "")</f>
        <v/>
      </c>
      <c r="I23" t="s">
        <v>118</v>
      </c>
    </row>
    <row r="24" spans="1:9" x14ac:dyDescent="0.3">
      <c r="A24" s="211" t="str">
        <f>Activity_Report!$A$10</f>
        <v>ID</v>
      </c>
      <c r="B24" s="213" t="str">
        <f>Networking_Communications!J26</f>
        <v>1.20</v>
      </c>
      <c r="C24" s="215" t="str">
        <f>IF(NOT(Networking_Communications!K26&lt;1/1/2017),Networking_Communications!K26,"")</f>
        <v/>
      </c>
      <c r="D24" s="217" t="str">
        <f>Activity_Report!H36</f>
        <v/>
      </c>
      <c r="F24" s="211" t="str">
        <f>Networking_Communications!M26</f>
        <v xml:space="preserve">, , , </v>
      </c>
      <c r="G24" s="213" t="str">
        <f>IF(NOT(C24=""),"#"&amp;Activity_Report!J36&amp;" KB check points", "")</f>
        <v/>
      </c>
      <c r="I24" t="s">
        <v>118</v>
      </c>
    </row>
    <row r="25" spans="1:9" x14ac:dyDescent="0.3">
      <c r="A25" s="211" t="str">
        <f>Activity_Report!$A$10</f>
        <v>ID</v>
      </c>
      <c r="B25" s="213" t="str">
        <f>CommunityService!J12</f>
        <v/>
      </c>
      <c r="C25" s="215" t="str">
        <f>IF(NOT(CommunityService!K12&lt;1/1/2017),CommunityService!K12,"")</f>
        <v/>
      </c>
      <c r="D25" s="217" t="str">
        <f>Activity_Report!H38</f>
        <v/>
      </c>
      <c r="F25" s="211" t="str">
        <f>CommunityService!M12</f>
        <v xml:space="preserve">at , , , </v>
      </c>
      <c r="G25" s="213" t="str">
        <f>IF(NOT(C25=""),"#"&amp;Activity_Report!J38&amp;" KB check points", "")</f>
        <v/>
      </c>
      <c r="I25" t="s">
        <v>145</v>
      </c>
    </row>
    <row r="26" spans="1:9" x14ac:dyDescent="0.3">
      <c r="A26" s="211" t="str">
        <f>Activity_Report!$A$10</f>
        <v>ID</v>
      </c>
      <c r="B26" s="213" t="str">
        <f>CommunityService!J13</f>
        <v/>
      </c>
      <c r="C26" s="215" t="str">
        <f>IF(NOT(CommunityService!K13&lt;1/1/2017),CommunityService!K13,"")</f>
        <v/>
      </c>
      <c r="D26" s="217" t="str">
        <f>Activity_Report!H39</f>
        <v/>
      </c>
      <c r="F26" s="211" t="str">
        <f>CommunityService!M13</f>
        <v xml:space="preserve">at , , , </v>
      </c>
      <c r="G26" s="213" t="str">
        <f>IF(NOT(C26=""),"#"&amp;Activity_Report!J39&amp;" KB check points", "")</f>
        <v/>
      </c>
      <c r="I26" t="s">
        <v>145</v>
      </c>
    </row>
    <row r="27" spans="1:9" x14ac:dyDescent="0.3">
      <c r="A27" s="211" t="str">
        <f>Activity_Report!$A$10</f>
        <v>ID</v>
      </c>
      <c r="B27" s="213" t="str">
        <f>CommunityService!J14</f>
        <v/>
      </c>
      <c r="C27" s="215" t="str">
        <f>IF(NOT(CommunityService!K14&lt;1/1/2017),CommunityService!K14,"")</f>
        <v/>
      </c>
      <c r="D27" s="217" t="str">
        <f>Activity_Report!H40</f>
        <v/>
      </c>
      <c r="F27" s="211" t="str">
        <f>CommunityService!M14</f>
        <v xml:space="preserve">at , , , </v>
      </c>
      <c r="G27" s="213" t="str">
        <f>IF(NOT(C27=""),"#"&amp;Activity_Report!J40&amp;" KB check points", "")</f>
        <v/>
      </c>
      <c r="I27" t="s">
        <v>145</v>
      </c>
    </row>
    <row r="28" spans="1:9" x14ac:dyDescent="0.3">
      <c r="A28" s="211" t="str">
        <f>Activity_Report!$A$10</f>
        <v>ID</v>
      </c>
      <c r="B28" s="213" t="str">
        <f>CommunityService!J15</f>
        <v/>
      </c>
      <c r="C28" s="215" t="str">
        <f>IF(NOT(CommunityService!K15&lt;1/1/2017),CommunityService!K15,"")</f>
        <v/>
      </c>
      <c r="D28" s="217" t="str">
        <f>Activity_Report!H41</f>
        <v/>
      </c>
      <c r="F28" s="211" t="str">
        <f>CommunityService!M15</f>
        <v xml:space="preserve">at , , , </v>
      </c>
      <c r="G28" s="213" t="str">
        <f>IF(NOT(C28=""),"#"&amp;Activity_Report!J41&amp;" KB check points", "")</f>
        <v/>
      </c>
      <c r="I28" t="s">
        <v>145</v>
      </c>
    </row>
    <row r="29" spans="1:9" x14ac:dyDescent="0.3">
      <c r="A29" s="211" t="str">
        <f>Activity_Report!$A$10</f>
        <v>ID</v>
      </c>
      <c r="B29" s="213" t="str">
        <f>CommunityService!J20</f>
        <v/>
      </c>
      <c r="C29" s="215" t="str">
        <f>IF(NOT(CommunityService!K20&lt;1/1/2017),CommunityService!K20,"")</f>
        <v/>
      </c>
      <c r="D29" s="217" t="str">
        <f>Activity_Report!H42</f>
        <v/>
      </c>
      <c r="F29" s="211" t="str">
        <f>CommunityService!M20</f>
        <v xml:space="preserve">, , , </v>
      </c>
      <c r="G29" s="213" t="str">
        <f>IF(NOT(C29=""),"#"&amp;Activity_Report!J42&amp;" KB check points", "")</f>
        <v/>
      </c>
      <c r="I29" t="s">
        <v>145</v>
      </c>
    </row>
    <row r="30" spans="1:9" x14ac:dyDescent="0.3">
      <c r="A30" s="211" t="str">
        <f>Activity_Report!$A$10</f>
        <v>ID</v>
      </c>
      <c r="B30" s="213" t="str">
        <f>CommunityService!J21</f>
        <v/>
      </c>
      <c r="C30" s="215" t="str">
        <f>IF(NOT(CommunityService!K21&lt;1/1/2017),CommunityService!K21,"")</f>
        <v/>
      </c>
      <c r="D30" s="217" t="str">
        <f>Activity_Report!H43</f>
        <v/>
      </c>
      <c r="F30" s="211" t="str">
        <f>CommunityService!M21</f>
        <v xml:space="preserve">, , , </v>
      </c>
      <c r="G30" s="213" t="str">
        <f>IF(NOT(C30=""),"#"&amp;Activity_Report!J43&amp;" KB check points", "")</f>
        <v/>
      </c>
      <c r="I30" t="s">
        <v>145</v>
      </c>
    </row>
    <row r="31" spans="1:9" x14ac:dyDescent="0.3">
      <c r="A31" s="211" t="str">
        <f>Activity_Report!$A$10</f>
        <v>ID</v>
      </c>
      <c r="B31" s="213" t="str">
        <f>CommunityService!J22</f>
        <v/>
      </c>
      <c r="C31" s="215" t="str">
        <f>IF(NOT(CommunityService!K22&lt;1/1/2017),CommunityService!K22,"")</f>
        <v/>
      </c>
      <c r="D31" s="217" t="str">
        <f>Activity_Report!H44</f>
        <v/>
      </c>
      <c r="F31" s="211" t="str">
        <f>CommunityService!M22</f>
        <v xml:space="preserve">, , , </v>
      </c>
      <c r="G31" s="213" t="str">
        <f>IF(NOT(C31=""),"#"&amp;Activity_Report!J44&amp;" KB check points", "")</f>
        <v/>
      </c>
      <c r="I31" t="s">
        <v>145</v>
      </c>
    </row>
    <row r="32" spans="1:9" x14ac:dyDescent="0.3">
      <c r="A32" s="211" t="str">
        <f>Activity_Report!$A$10</f>
        <v>ID</v>
      </c>
      <c r="B32" s="213" t="str">
        <f>CommunityService!J23</f>
        <v/>
      </c>
      <c r="C32" s="215" t="str">
        <f>IF(NOT(CommunityService!K23&lt;1/1/2017),CommunityService!K23,"")</f>
        <v/>
      </c>
      <c r="D32" s="217" t="str">
        <f>Activity_Report!H45</f>
        <v/>
      </c>
      <c r="F32" s="211" t="str">
        <f>CommunityService!M23</f>
        <v xml:space="preserve">, , , </v>
      </c>
      <c r="G32" s="213" t="str">
        <f>IF(NOT(C32=""),"#"&amp;Activity_Report!J45&amp;" KB check points", "")</f>
        <v/>
      </c>
      <c r="I32" t="s">
        <v>145</v>
      </c>
    </row>
    <row r="33" spans="1:9" x14ac:dyDescent="0.3">
      <c r="A33" s="211" t="str">
        <f>Activity_Report!$A$10</f>
        <v>ID</v>
      </c>
      <c r="B33" s="213" t="str">
        <f>CommunityService!J28</f>
        <v/>
      </c>
      <c r="C33" s="215" t="str">
        <f>IF(NOT(CommunityService!K28&lt;1/1/2017),CommunityService!K28,"")</f>
        <v/>
      </c>
      <c r="D33" s="217" t="str">
        <f>Activity_Report!H46</f>
        <v/>
      </c>
      <c r="F33" s="211" t="str">
        <f>CommunityService!M28</f>
        <v xml:space="preserve">, , , </v>
      </c>
      <c r="G33" s="213" t="str">
        <f>IF(NOT(C33=""),"#"&amp;Activity_Report!J46&amp;" KB check points", "")</f>
        <v/>
      </c>
      <c r="I33" t="s">
        <v>145</v>
      </c>
    </row>
    <row r="34" spans="1:9" x14ac:dyDescent="0.3">
      <c r="A34" s="211" t="str">
        <f>Activity_Report!$A$10</f>
        <v>ID</v>
      </c>
      <c r="B34" s="213" t="str">
        <f>CommunityService!J29</f>
        <v/>
      </c>
      <c r="C34" s="215" t="str">
        <f>IF(NOT(CommunityService!K29&lt;1/1/2017),CommunityService!K29,"")</f>
        <v/>
      </c>
      <c r="D34" s="217" t="str">
        <f>Activity_Report!H47</f>
        <v/>
      </c>
      <c r="F34" s="211" t="str">
        <f>CommunityService!M29</f>
        <v xml:space="preserve">, , , </v>
      </c>
      <c r="G34" s="213" t="str">
        <f>IF(NOT(C34=""),"#"&amp;Activity_Report!J47&amp;" KB check points", "")</f>
        <v/>
      </c>
      <c r="I34" t="s">
        <v>145</v>
      </c>
    </row>
  </sheetData>
  <pageMargins left="0.7" right="0.7" top="0.78740157499999996" bottom="0.78740157499999996"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BECE7-D850-48CD-BC54-858D1B56C6D9}">
  <dimension ref="A1:K34"/>
  <sheetViews>
    <sheetView workbookViewId="0">
      <selection activeCell="G1" sqref="G1:G1048576"/>
    </sheetView>
  </sheetViews>
  <sheetFormatPr baseColWidth="10" defaultRowHeight="14.4" x14ac:dyDescent="0.3"/>
  <cols>
    <col min="2" max="2" width="9.33203125" bestFit="1" customWidth="1"/>
    <col min="3" max="3" width="11.5546875" style="26"/>
    <col min="4" max="4" width="11.5546875" style="132"/>
    <col min="5" max="5" width="11.5546875" style="37"/>
    <col min="6" max="6" width="67.33203125" customWidth="1"/>
  </cols>
  <sheetData>
    <row r="1" spans="1:11" x14ac:dyDescent="0.3">
      <c r="A1" s="25"/>
      <c r="B1" s="25"/>
      <c r="C1" s="36"/>
      <c r="D1" s="131"/>
      <c r="E1" s="38"/>
      <c r="F1" s="25"/>
      <c r="H1" s="25" t="s">
        <v>84</v>
      </c>
      <c r="I1" s="25" t="s">
        <v>85</v>
      </c>
      <c r="J1" s="25" t="s">
        <v>86</v>
      </c>
      <c r="K1" s="25" t="s">
        <v>87</v>
      </c>
    </row>
    <row r="2" spans="1:11" x14ac:dyDescent="0.3">
      <c r="E2"/>
      <c r="I2" t="b">
        <v>1</v>
      </c>
      <c r="J2" t="b">
        <v>0</v>
      </c>
      <c r="K2" t="b">
        <v>0</v>
      </c>
    </row>
    <row r="3" spans="1:11" x14ac:dyDescent="0.3">
      <c r="E3"/>
      <c r="I3" t="b">
        <v>1</v>
      </c>
      <c r="J3" t="b">
        <v>0</v>
      </c>
      <c r="K3" t="b">
        <v>0</v>
      </c>
    </row>
    <row r="4" spans="1:11" x14ac:dyDescent="0.3">
      <c r="E4"/>
      <c r="I4" t="b">
        <v>1</v>
      </c>
      <c r="J4" t="b">
        <v>0</v>
      </c>
      <c r="K4" t="b">
        <v>0</v>
      </c>
    </row>
    <row r="5" spans="1:11" x14ac:dyDescent="0.3">
      <c r="E5"/>
      <c r="I5" t="b">
        <v>1</v>
      </c>
      <c r="J5" t="b">
        <v>0</v>
      </c>
      <c r="K5" t="b">
        <v>0</v>
      </c>
    </row>
    <row r="6" spans="1:11" x14ac:dyDescent="0.3">
      <c r="E6"/>
      <c r="I6" t="b">
        <v>1</v>
      </c>
      <c r="J6" t="b">
        <v>0</v>
      </c>
      <c r="K6" t="b">
        <v>0</v>
      </c>
    </row>
    <row r="7" spans="1:11" x14ac:dyDescent="0.3">
      <c r="E7"/>
      <c r="I7" t="b">
        <v>1</v>
      </c>
      <c r="J7" t="b">
        <v>0</v>
      </c>
      <c r="K7" t="b">
        <v>0</v>
      </c>
    </row>
    <row r="8" spans="1:11" x14ac:dyDescent="0.3">
      <c r="E8"/>
      <c r="I8" t="b">
        <v>1</v>
      </c>
      <c r="J8" t="b">
        <v>0</v>
      </c>
      <c r="K8" t="b">
        <v>0</v>
      </c>
    </row>
    <row r="9" spans="1:11" x14ac:dyDescent="0.3">
      <c r="E9"/>
      <c r="I9" t="b">
        <v>1</v>
      </c>
      <c r="J9" t="b">
        <v>0</v>
      </c>
      <c r="K9" t="b">
        <v>0</v>
      </c>
    </row>
    <row r="10" spans="1:11" x14ac:dyDescent="0.3">
      <c r="E10"/>
      <c r="I10" t="b">
        <v>1</v>
      </c>
      <c r="J10" t="b">
        <v>0</v>
      </c>
      <c r="K10" t="b">
        <v>0</v>
      </c>
    </row>
    <row r="11" spans="1:11" x14ac:dyDescent="0.3">
      <c r="E11"/>
      <c r="I11" t="b">
        <v>1</v>
      </c>
      <c r="J11" t="b">
        <v>0</v>
      </c>
      <c r="K11" t="b">
        <v>0</v>
      </c>
    </row>
    <row r="12" spans="1:11" x14ac:dyDescent="0.3">
      <c r="E12"/>
      <c r="I12" t="b">
        <v>1</v>
      </c>
      <c r="J12" t="b">
        <v>0</v>
      </c>
      <c r="K12" t="b">
        <v>0</v>
      </c>
    </row>
    <row r="13" spans="1:11" x14ac:dyDescent="0.3">
      <c r="E13"/>
      <c r="I13" t="b">
        <v>1</v>
      </c>
      <c r="J13" t="b">
        <v>0</v>
      </c>
      <c r="K13" t="b">
        <v>0</v>
      </c>
    </row>
    <row r="14" spans="1:11" x14ac:dyDescent="0.3">
      <c r="E14"/>
      <c r="I14" t="b">
        <v>1</v>
      </c>
      <c r="J14" t="b">
        <v>0</v>
      </c>
      <c r="K14" t="b">
        <v>0</v>
      </c>
    </row>
    <row r="15" spans="1:11" x14ac:dyDescent="0.3">
      <c r="E15"/>
      <c r="I15" t="b">
        <v>1</v>
      </c>
      <c r="J15" t="b">
        <v>0</v>
      </c>
      <c r="K15" t="b">
        <v>0</v>
      </c>
    </row>
    <row r="16" spans="1:11" x14ac:dyDescent="0.3">
      <c r="E16"/>
      <c r="I16" t="b">
        <v>1</v>
      </c>
      <c r="J16" t="b">
        <v>0</v>
      </c>
      <c r="K16" t="b">
        <v>0</v>
      </c>
    </row>
    <row r="17" spans="5:11" x14ac:dyDescent="0.3">
      <c r="E17"/>
      <c r="I17" t="b">
        <v>1</v>
      </c>
      <c r="J17" t="b">
        <v>0</v>
      </c>
      <c r="K17" t="b">
        <v>0</v>
      </c>
    </row>
    <row r="18" spans="5:11" x14ac:dyDescent="0.3">
      <c r="E18"/>
      <c r="I18" t="b">
        <v>1</v>
      </c>
      <c r="J18" t="b">
        <v>0</v>
      </c>
      <c r="K18" t="b">
        <v>0</v>
      </c>
    </row>
    <row r="19" spans="5:11" x14ac:dyDescent="0.3">
      <c r="E19"/>
      <c r="I19" t="b">
        <v>1</v>
      </c>
      <c r="J19" t="b">
        <v>0</v>
      </c>
      <c r="K19" t="b">
        <v>0</v>
      </c>
    </row>
    <row r="20" spans="5:11" x14ac:dyDescent="0.3">
      <c r="E20"/>
      <c r="I20" t="b">
        <v>1</v>
      </c>
      <c r="J20" t="b">
        <v>0</v>
      </c>
      <c r="K20" t="b">
        <v>0</v>
      </c>
    </row>
    <row r="21" spans="5:11" x14ac:dyDescent="0.3">
      <c r="E21"/>
      <c r="I21" t="b">
        <v>1</v>
      </c>
      <c r="J21" t="b">
        <v>0</v>
      </c>
      <c r="K21" t="b">
        <v>0</v>
      </c>
    </row>
    <row r="22" spans="5:11" x14ac:dyDescent="0.3">
      <c r="E22"/>
      <c r="I22" t="b">
        <v>1</v>
      </c>
      <c r="J22" t="b">
        <v>0</v>
      </c>
      <c r="K22" t="b">
        <v>0</v>
      </c>
    </row>
    <row r="23" spans="5:11" x14ac:dyDescent="0.3">
      <c r="E23"/>
      <c r="I23" t="b">
        <v>1</v>
      </c>
      <c r="J23" t="b">
        <v>0</v>
      </c>
      <c r="K23" t="b">
        <v>0</v>
      </c>
    </row>
    <row r="24" spans="5:11" x14ac:dyDescent="0.3">
      <c r="E24"/>
      <c r="I24" t="b">
        <v>1</v>
      </c>
      <c r="J24" t="b">
        <v>0</v>
      </c>
      <c r="K24" t="b">
        <v>0</v>
      </c>
    </row>
    <row r="25" spans="5:11" x14ac:dyDescent="0.3">
      <c r="E25"/>
      <c r="I25" t="b">
        <v>1</v>
      </c>
      <c r="J25" t="b">
        <v>0</v>
      </c>
      <c r="K25" t="b">
        <v>0</v>
      </c>
    </row>
    <row r="26" spans="5:11" x14ac:dyDescent="0.3">
      <c r="E26"/>
      <c r="I26" t="b">
        <v>1</v>
      </c>
      <c r="J26" t="b">
        <v>0</v>
      </c>
      <c r="K26" t="b">
        <v>0</v>
      </c>
    </row>
    <row r="27" spans="5:11" x14ac:dyDescent="0.3">
      <c r="E27"/>
      <c r="I27" t="b">
        <v>1</v>
      </c>
      <c r="J27" t="b">
        <v>0</v>
      </c>
      <c r="K27" t="b">
        <v>0</v>
      </c>
    </row>
    <row r="28" spans="5:11" x14ac:dyDescent="0.3">
      <c r="E28"/>
      <c r="I28" t="b">
        <v>1</v>
      </c>
      <c r="J28" t="b">
        <v>0</v>
      </c>
      <c r="K28" t="b">
        <v>0</v>
      </c>
    </row>
    <row r="29" spans="5:11" x14ac:dyDescent="0.3">
      <c r="E29"/>
      <c r="I29" t="b">
        <v>1</v>
      </c>
      <c r="J29" t="b">
        <v>0</v>
      </c>
      <c r="K29" t="b">
        <v>0</v>
      </c>
    </row>
    <row r="30" spans="5:11" x14ac:dyDescent="0.3">
      <c r="E30"/>
      <c r="I30" t="b">
        <v>1</v>
      </c>
      <c r="J30" t="b">
        <v>0</v>
      </c>
      <c r="K30" t="b">
        <v>0</v>
      </c>
    </row>
    <row r="31" spans="5:11" x14ac:dyDescent="0.3">
      <c r="E31"/>
      <c r="I31" t="b">
        <v>1</v>
      </c>
      <c r="J31" t="b">
        <v>0</v>
      </c>
      <c r="K31" t="b">
        <v>0</v>
      </c>
    </row>
    <row r="32" spans="5:11" x14ac:dyDescent="0.3">
      <c r="E32"/>
      <c r="I32" t="b">
        <v>1</v>
      </c>
      <c r="J32" t="b">
        <v>0</v>
      </c>
      <c r="K32" t="b">
        <v>0</v>
      </c>
    </row>
    <row r="33" spans="9:11" x14ac:dyDescent="0.3">
      <c r="I33" t="b">
        <v>1</v>
      </c>
      <c r="J33" t="b">
        <v>0</v>
      </c>
      <c r="K33" t="b">
        <v>0</v>
      </c>
    </row>
    <row r="34" spans="9:11" x14ac:dyDescent="0.3">
      <c r="I34" t="b">
        <v>1</v>
      </c>
      <c r="J34" t="b">
        <v>0</v>
      </c>
      <c r="K34" t="b">
        <v>0</v>
      </c>
    </row>
  </sheetData>
  <sortState ref="A2:K3">
    <sortCondition ref="C2:C3"/>
  </sortState>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327FB-1B0A-4319-9E0A-4F987F8424DB}">
  <dimension ref="A2:B8"/>
  <sheetViews>
    <sheetView zoomScale="130" zoomScaleNormal="130" workbookViewId="0">
      <selection activeCell="B3" sqref="B3"/>
    </sheetView>
  </sheetViews>
  <sheetFormatPr baseColWidth="10" defaultRowHeight="14.4" x14ac:dyDescent="0.3"/>
  <cols>
    <col min="2" max="2" width="56.33203125" style="218" customWidth="1"/>
  </cols>
  <sheetData>
    <row r="2" spans="1:2" x14ac:dyDescent="0.3">
      <c r="A2" s="90">
        <v>1</v>
      </c>
      <c r="B2" s="219" t="s">
        <v>462</v>
      </c>
    </row>
    <row r="3" spans="1:2" x14ac:dyDescent="0.3">
      <c r="A3" s="90"/>
      <c r="B3" s="219"/>
    </row>
    <row r="4" spans="1:2" x14ac:dyDescent="0.3">
      <c r="A4" s="90"/>
      <c r="B4" s="219"/>
    </row>
    <row r="5" spans="1:2" x14ac:dyDescent="0.3">
      <c r="A5" s="90"/>
      <c r="B5" s="219"/>
    </row>
    <row r="6" spans="1:2" x14ac:dyDescent="0.3">
      <c r="A6" s="90"/>
      <c r="B6" s="219"/>
    </row>
    <row r="7" spans="1:2" x14ac:dyDescent="0.3">
      <c r="A7" s="90"/>
      <c r="B7" s="219"/>
    </row>
    <row r="8" spans="1:2" x14ac:dyDescent="0.3">
      <c r="A8" s="90"/>
      <c r="B8" s="219"/>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136B0-FD0B-43FB-8DE5-8119CD57F74B}">
  <dimension ref="A1:G72"/>
  <sheetViews>
    <sheetView workbookViewId="0">
      <selection activeCell="B20" sqref="B20:F20"/>
    </sheetView>
  </sheetViews>
  <sheetFormatPr baseColWidth="10" defaultColWidth="11.44140625" defaultRowHeight="14.4" outlineLevelRow="1" x14ac:dyDescent="0.3"/>
  <cols>
    <col min="1" max="1" width="9" style="86" customWidth="1"/>
    <col min="2" max="2" width="66.21875" style="249" customWidth="1"/>
    <col min="3" max="3" width="8" style="250" customWidth="1"/>
    <col min="4" max="4" width="11" style="250" customWidth="1"/>
    <col min="5" max="5" width="16.21875" style="250" bestFit="1" customWidth="1"/>
    <col min="6" max="6" width="48.21875" style="327" customWidth="1"/>
    <col min="7" max="7" width="30.77734375" style="86" customWidth="1"/>
    <col min="8" max="256" width="11.44140625" style="86"/>
    <col min="257" max="257" width="9" style="86" customWidth="1"/>
    <col min="258" max="258" width="66.21875" style="86" customWidth="1"/>
    <col min="259" max="259" width="8" style="86" customWidth="1"/>
    <col min="260" max="260" width="11" style="86" customWidth="1"/>
    <col min="261" max="261" width="16.21875" style="86" bestFit="1" customWidth="1"/>
    <col min="262" max="262" width="48.21875" style="86" customWidth="1"/>
    <col min="263" max="263" width="30.77734375" style="86" customWidth="1"/>
    <col min="264" max="512" width="11.44140625" style="86"/>
    <col min="513" max="513" width="9" style="86" customWidth="1"/>
    <col min="514" max="514" width="66.21875" style="86" customWidth="1"/>
    <col min="515" max="515" width="8" style="86" customWidth="1"/>
    <col min="516" max="516" width="11" style="86" customWidth="1"/>
    <col min="517" max="517" width="16.21875" style="86" bestFit="1" customWidth="1"/>
    <col min="518" max="518" width="48.21875" style="86" customWidth="1"/>
    <col min="519" max="519" width="30.77734375" style="86" customWidth="1"/>
    <col min="520" max="768" width="11.44140625" style="86"/>
    <col min="769" max="769" width="9" style="86" customWidth="1"/>
    <col min="770" max="770" width="66.21875" style="86" customWidth="1"/>
    <col min="771" max="771" width="8" style="86" customWidth="1"/>
    <col min="772" max="772" width="11" style="86" customWidth="1"/>
    <col min="773" max="773" width="16.21875" style="86" bestFit="1" customWidth="1"/>
    <col min="774" max="774" width="48.21875" style="86" customWidth="1"/>
    <col min="775" max="775" width="30.77734375" style="86" customWidth="1"/>
    <col min="776" max="1024" width="11.44140625" style="86"/>
    <col min="1025" max="1025" width="9" style="86" customWidth="1"/>
    <col min="1026" max="1026" width="66.21875" style="86" customWidth="1"/>
    <col min="1027" max="1027" width="8" style="86" customWidth="1"/>
    <col min="1028" max="1028" width="11" style="86" customWidth="1"/>
    <col min="1029" max="1029" width="16.21875" style="86" bestFit="1" customWidth="1"/>
    <col min="1030" max="1030" width="48.21875" style="86" customWidth="1"/>
    <col min="1031" max="1031" width="30.77734375" style="86" customWidth="1"/>
    <col min="1032" max="1280" width="11.44140625" style="86"/>
    <col min="1281" max="1281" width="9" style="86" customWidth="1"/>
    <col min="1282" max="1282" width="66.21875" style="86" customWidth="1"/>
    <col min="1283" max="1283" width="8" style="86" customWidth="1"/>
    <col min="1284" max="1284" width="11" style="86" customWidth="1"/>
    <col min="1285" max="1285" width="16.21875" style="86" bestFit="1" customWidth="1"/>
    <col min="1286" max="1286" width="48.21875" style="86" customWidth="1"/>
    <col min="1287" max="1287" width="30.77734375" style="86" customWidth="1"/>
    <col min="1288" max="1536" width="11.44140625" style="86"/>
    <col min="1537" max="1537" width="9" style="86" customWidth="1"/>
    <col min="1538" max="1538" width="66.21875" style="86" customWidth="1"/>
    <col min="1539" max="1539" width="8" style="86" customWidth="1"/>
    <col min="1540" max="1540" width="11" style="86" customWidth="1"/>
    <col min="1541" max="1541" width="16.21875" style="86" bestFit="1" customWidth="1"/>
    <col min="1542" max="1542" width="48.21875" style="86" customWidth="1"/>
    <col min="1543" max="1543" width="30.77734375" style="86" customWidth="1"/>
    <col min="1544" max="1792" width="11.44140625" style="86"/>
    <col min="1793" max="1793" width="9" style="86" customWidth="1"/>
    <col min="1794" max="1794" width="66.21875" style="86" customWidth="1"/>
    <col min="1795" max="1795" width="8" style="86" customWidth="1"/>
    <col min="1796" max="1796" width="11" style="86" customWidth="1"/>
    <col min="1797" max="1797" width="16.21875" style="86" bestFit="1" customWidth="1"/>
    <col min="1798" max="1798" width="48.21875" style="86" customWidth="1"/>
    <col min="1799" max="1799" width="30.77734375" style="86" customWidth="1"/>
    <col min="1800" max="2048" width="11.44140625" style="86"/>
    <col min="2049" max="2049" width="9" style="86" customWidth="1"/>
    <col min="2050" max="2050" width="66.21875" style="86" customWidth="1"/>
    <col min="2051" max="2051" width="8" style="86" customWidth="1"/>
    <col min="2052" max="2052" width="11" style="86" customWidth="1"/>
    <col min="2053" max="2053" width="16.21875" style="86" bestFit="1" customWidth="1"/>
    <col min="2054" max="2054" width="48.21875" style="86" customWidth="1"/>
    <col min="2055" max="2055" width="30.77734375" style="86" customWidth="1"/>
    <col min="2056" max="2304" width="11.44140625" style="86"/>
    <col min="2305" max="2305" width="9" style="86" customWidth="1"/>
    <col min="2306" max="2306" width="66.21875" style="86" customWidth="1"/>
    <col min="2307" max="2307" width="8" style="86" customWidth="1"/>
    <col min="2308" max="2308" width="11" style="86" customWidth="1"/>
    <col min="2309" max="2309" width="16.21875" style="86" bestFit="1" customWidth="1"/>
    <col min="2310" max="2310" width="48.21875" style="86" customWidth="1"/>
    <col min="2311" max="2311" width="30.77734375" style="86" customWidth="1"/>
    <col min="2312" max="2560" width="11.44140625" style="86"/>
    <col min="2561" max="2561" width="9" style="86" customWidth="1"/>
    <col min="2562" max="2562" width="66.21875" style="86" customWidth="1"/>
    <col min="2563" max="2563" width="8" style="86" customWidth="1"/>
    <col min="2564" max="2564" width="11" style="86" customWidth="1"/>
    <col min="2565" max="2565" width="16.21875" style="86" bestFit="1" customWidth="1"/>
    <col min="2566" max="2566" width="48.21875" style="86" customWidth="1"/>
    <col min="2567" max="2567" width="30.77734375" style="86" customWidth="1"/>
    <col min="2568" max="2816" width="11.44140625" style="86"/>
    <col min="2817" max="2817" width="9" style="86" customWidth="1"/>
    <col min="2818" max="2818" width="66.21875" style="86" customWidth="1"/>
    <col min="2819" max="2819" width="8" style="86" customWidth="1"/>
    <col min="2820" max="2820" width="11" style="86" customWidth="1"/>
    <col min="2821" max="2821" width="16.21875" style="86" bestFit="1" customWidth="1"/>
    <col min="2822" max="2822" width="48.21875" style="86" customWidth="1"/>
    <col min="2823" max="2823" width="30.77734375" style="86" customWidth="1"/>
    <col min="2824" max="3072" width="11.44140625" style="86"/>
    <col min="3073" max="3073" width="9" style="86" customWidth="1"/>
    <col min="3074" max="3074" width="66.21875" style="86" customWidth="1"/>
    <col min="3075" max="3075" width="8" style="86" customWidth="1"/>
    <col min="3076" max="3076" width="11" style="86" customWidth="1"/>
    <col min="3077" max="3077" width="16.21875" style="86" bestFit="1" customWidth="1"/>
    <col min="3078" max="3078" width="48.21875" style="86" customWidth="1"/>
    <col min="3079" max="3079" width="30.77734375" style="86" customWidth="1"/>
    <col min="3080" max="3328" width="11.44140625" style="86"/>
    <col min="3329" max="3329" width="9" style="86" customWidth="1"/>
    <col min="3330" max="3330" width="66.21875" style="86" customWidth="1"/>
    <col min="3331" max="3331" width="8" style="86" customWidth="1"/>
    <col min="3332" max="3332" width="11" style="86" customWidth="1"/>
    <col min="3333" max="3333" width="16.21875" style="86" bestFit="1" customWidth="1"/>
    <col min="3334" max="3334" width="48.21875" style="86" customWidth="1"/>
    <col min="3335" max="3335" width="30.77734375" style="86" customWidth="1"/>
    <col min="3336" max="3584" width="11.44140625" style="86"/>
    <col min="3585" max="3585" width="9" style="86" customWidth="1"/>
    <col min="3586" max="3586" width="66.21875" style="86" customWidth="1"/>
    <col min="3587" max="3587" width="8" style="86" customWidth="1"/>
    <col min="3588" max="3588" width="11" style="86" customWidth="1"/>
    <col min="3589" max="3589" width="16.21875" style="86" bestFit="1" customWidth="1"/>
    <col min="3590" max="3590" width="48.21875" style="86" customWidth="1"/>
    <col min="3591" max="3591" width="30.77734375" style="86" customWidth="1"/>
    <col min="3592" max="3840" width="11.44140625" style="86"/>
    <col min="3841" max="3841" width="9" style="86" customWidth="1"/>
    <col min="3842" max="3842" width="66.21875" style="86" customWidth="1"/>
    <col min="3843" max="3843" width="8" style="86" customWidth="1"/>
    <col min="3844" max="3844" width="11" style="86" customWidth="1"/>
    <col min="3845" max="3845" width="16.21875" style="86" bestFit="1" customWidth="1"/>
    <col min="3846" max="3846" width="48.21875" style="86" customWidth="1"/>
    <col min="3847" max="3847" width="30.77734375" style="86" customWidth="1"/>
    <col min="3848" max="4096" width="11.44140625" style="86"/>
    <col min="4097" max="4097" width="9" style="86" customWidth="1"/>
    <col min="4098" max="4098" width="66.21875" style="86" customWidth="1"/>
    <col min="4099" max="4099" width="8" style="86" customWidth="1"/>
    <col min="4100" max="4100" width="11" style="86" customWidth="1"/>
    <col min="4101" max="4101" width="16.21875" style="86" bestFit="1" customWidth="1"/>
    <col min="4102" max="4102" width="48.21875" style="86" customWidth="1"/>
    <col min="4103" max="4103" width="30.77734375" style="86" customWidth="1"/>
    <col min="4104" max="4352" width="11.44140625" style="86"/>
    <col min="4353" max="4353" width="9" style="86" customWidth="1"/>
    <col min="4354" max="4354" width="66.21875" style="86" customWidth="1"/>
    <col min="4355" max="4355" width="8" style="86" customWidth="1"/>
    <col min="4356" max="4356" width="11" style="86" customWidth="1"/>
    <col min="4357" max="4357" width="16.21875" style="86" bestFit="1" customWidth="1"/>
    <col min="4358" max="4358" width="48.21875" style="86" customWidth="1"/>
    <col min="4359" max="4359" width="30.77734375" style="86" customWidth="1"/>
    <col min="4360" max="4608" width="11.44140625" style="86"/>
    <col min="4609" max="4609" width="9" style="86" customWidth="1"/>
    <col min="4610" max="4610" width="66.21875" style="86" customWidth="1"/>
    <col min="4611" max="4611" width="8" style="86" customWidth="1"/>
    <col min="4612" max="4612" width="11" style="86" customWidth="1"/>
    <col min="4613" max="4613" width="16.21875" style="86" bestFit="1" customWidth="1"/>
    <col min="4614" max="4614" width="48.21875" style="86" customWidth="1"/>
    <col min="4615" max="4615" width="30.77734375" style="86" customWidth="1"/>
    <col min="4616" max="4864" width="11.44140625" style="86"/>
    <col min="4865" max="4865" width="9" style="86" customWidth="1"/>
    <col min="4866" max="4866" width="66.21875" style="86" customWidth="1"/>
    <col min="4867" max="4867" width="8" style="86" customWidth="1"/>
    <col min="4868" max="4868" width="11" style="86" customWidth="1"/>
    <col min="4869" max="4869" width="16.21875" style="86" bestFit="1" customWidth="1"/>
    <col min="4870" max="4870" width="48.21875" style="86" customWidth="1"/>
    <col min="4871" max="4871" width="30.77734375" style="86" customWidth="1"/>
    <col min="4872" max="5120" width="11.44140625" style="86"/>
    <col min="5121" max="5121" width="9" style="86" customWidth="1"/>
    <col min="5122" max="5122" width="66.21875" style="86" customWidth="1"/>
    <col min="5123" max="5123" width="8" style="86" customWidth="1"/>
    <col min="5124" max="5124" width="11" style="86" customWidth="1"/>
    <col min="5125" max="5125" width="16.21875" style="86" bestFit="1" customWidth="1"/>
    <col min="5126" max="5126" width="48.21875" style="86" customWidth="1"/>
    <col min="5127" max="5127" width="30.77734375" style="86" customWidth="1"/>
    <col min="5128" max="5376" width="11.44140625" style="86"/>
    <col min="5377" max="5377" width="9" style="86" customWidth="1"/>
    <col min="5378" max="5378" width="66.21875" style="86" customWidth="1"/>
    <col min="5379" max="5379" width="8" style="86" customWidth="1"/>
    <col min="5380" max="5380" width="11" style="86" customWidth="1"/>
    <col min="5381" max="5381" width="16.21875" style="86" bestFit="1" customWidth="1"/>
    <col min="5382" max="5382" width="48.21875" style="86" customWidth="1"/>
    <col min="5383" max="5383" width="30.77734375" style="86" customWidth="1"/>
    <col min="5384" max="5632" width="11.44140625" style="86"/>
    <col min="5633" max="5633" width="9" style="86" customWidth="1"/>
    <col min="5634" max="5634" width="66.21875" style="86" customWidth="1"/>
    <col min="5635" max="5635" width="8" style="86" customWidth="1"/>
    <col min="5636" max="5636" width="11" style="86" customWidth="1"/>
    <col min="5637" max="5637" width="16.21875" style="86" bestFit="1" customWidth="1"/>
    <col min="5638" max="5638" width="48.21875" style="86" customWidth="1"/>
    <col min="5639" max="5639" width="30.77734375" style="86" customWidth="1"/>
    <col min="5640" max="5888" width="11.44140625" style="86"/>
    <col min="5889" max="5889" width="9" style="86" customWidth="1"/>
    <col min="5890" max="5890" width="66.21875" style="86" customWidth="1"/>
    <col min="5891" max="5891" width="8" style="86" customWidth="1"/>
    <col min="5892" max="5892" width="11" style="86" customWidth="1"/>
    <col min="5893" max="5893" width="16.21875" style="86" bestFit="1" customWidth="1"/>
    <col min="5894" max="5894" width="48.21875" style="86" customWidth="1"/>
    <col min="5895" max="5895" width="30.77734375" style="86" customWidth="1"/>
    <col min="5896" max="6144" width="11.44140625" style="86"/>
    <col min="6145" max="6145" width="9" style="86" customWidth="1"/>
    <col min="6146" max="6146" width="66.21875" style="86" customWidth="1"/>
    <col min="6147" max="6147" width="8" style="86" customWidth="1"/>
    <col min="6148" max="6148" width="11" style="86" customWidth="1"/>
    <col min="6149" max="6149" width="16.21875" style="86" bestFit="1" customWidth="1"/>
    <col min="6150" max="6150" width="48.21875" style="86" customWidth="1"/>
    <col min="6151" max="6151" width="30.77734375" style="86" customWidth="1"/>
    <col min="6152" max="6400" width="11.44140625" style="86"/>
    <col min="6401" max="6401" width="9" style="86" customWidth="1"/>
    <col min="6402" max="6402" width="66.21875" style="86" customWidth="1"/>
    <col min="6403" max="6403" width="8" style="86" customWidth="1"/>
    <col min="6404" max="6404" width="11" style="86" customWidth="1"/>
    <col min="6405" max="6405" width="16.21875" style="86" bestFit="1" customWidth="1"/>
    <col min="6406" max="6406" width="48.21875" style="86" customWidth="1"/>
    <col min="6407" max="6407" width="30.77734375" style="86" customWidth="1"/>
    <col min="6408" max="6656" width="11.44140625" style="86"/>
    <col min="6657" max="6657" width="9" style="86" customWidth="1"/>
    <col min="6658" max="6658" width="66.21875" style="86" customWidth="1"/>
    <col min="6659" max="6659" width="8" style="86" customWidth="1"/>
    <col min="6660" max="6660" width="11" style="86" customWidth="1"/>
    <col min="6661" max="6661" width="16.21875" style="86" bestFit="1" customWidth="1"/>
    <col min="6662" max="6662" width="48.21875" style="86" customWidth="1"/>
    <col min="6663" max="6663" width="30.77734375" style="86" customWidth="1"/>
    <col min="6664" max="6912" width="11.44140625" style="86"/>
    <col min="6913" max="6913" width="9" style="86" customWidth="1"/>
    <col min="6914" max="6914" width="66.21875" style="86" customWidth="1"/>
    <col min="6915" max="6915" width="8" style="86" customWidth="1"/>
    <col min="6916" max="6916" width="11" style="86" customWidth="1"/>
    <col min="6917" max="6917" width="16.21875" style="86" bestFit="1" customWidth="1"/>
    <col min="6918" max="6918" width="48.21875" style="86" customWidth="1"/>
    <col min="6919" max="6919" width="30.77734375" style="86" customWidth="1"/>
    <col min="6920" max="7168" width="11.44140625" style="86"/>
    <col min="7169" max="7169" width="9" style="86" customWidth="1"/>
    <col min="7170" max="7170" width="66.21875" style="86" customWidth="1"/>
    <col min="7171" max="7171" width="8" style="86" customWidth="1"/>
    <col min="7172" max="7172" width="11" style="86" customWidth="1"/>
    <col min="7173" max="7173" width="16.21875" style="86" bestFit="1" customWidth="1"/>
    <col min="7174" max="7174" width="48.21875" style="86" customWidth="1"/>
    <col min="7175" max="7175" width="30.77734375" style="86" customWidth="1"/>
    <col min="7176" max="7424" width="11.44140625" style="86"/>
    <col min="7425" max="7425" width="9" style="86" customWidth="1"/>
    <col min="7426" max="7426" width="66.21875" style="86" customWidth="1"/>
    <col min="7427" max="7427" width="8" style="86" customWidth="1"/>
    <col min="7428" max="7428" width="11" style="86" customWidth="1"/>
    <col min="7429" max="7429" width="16.21875" style="86" bestFit="1" customWidth="1"/>
    <col min="7430" max="7430" width="48.21875" style="86" customWidth="1"/>
    <col min="7431" max="7431" width="30.77734375" style="86" customWidth="1"/>
    <col min="7432" max="7680" width="11.44140625" style="86"/>
    <col min="7681" max="7681" width="9" style="86" customWidth="1"/>
    <col min="7682" max="7682" width="66.21875" style="86" customWidth="1"/>
    <col min="7683" max="7683" width="8" style="86" customWidth="1"/>
    <col min="7684" max="7684" width="11" style="86" customWidth="1"/>
    <col min="7685" max="7685" width="16.21875" style="86" bestFit="1" customWidth="1"/>
    <col min="7686" max="7686" width="48.21875" style="86" customWidth="1"/>
    <col min="7687" max="7687" width="30.77734375" style="86" customWidth="1"/>
    <col min="7688" max="7936" width="11.44140625" style="86"/>
    <col min="7937" max="7937" width="9" style="86" customWidth="1"/>
    <col min="7938" max="7938" width="66.21875" style="86" customWidth="1"/>
    <col min="7939" max="7939" width="8" style="86" customWidth="1"/>
    <col min="7940" max="7940" width="11" style="86" customWidth="1"/>
    <col min="7941" max="7941" width="16.21875" style="86" bestFit="1" customWidth="1"/>
    <col min="7942" max="7942" width="48.21875" style="86" customWidth="1"/>
    <col min="7943" max="7943" width="30.77734375" style="86" customWidth="1"/>
    <col min="7944" max="8192" width="11.44140625" style="86"/>
    <col min="8193" max="8193" width="9" style="86" customWidth="1"/>
    <col min="8194" max="8194" width="66.21875" style="86" customWidth="1"/>
    <col min="8195" max="8195" width="8" style="86" customWidth="1"/>
    <col min="8196" max="8196" width="11" style="86" customWidth="1"/>
    <col min="8197" max="8197" width="16.21875" style="86" bestFit="1" customWidth="1"/>
    <col min="8198" max="8198" width="48.21875" style="86" customWidth="1"/>
    <col min="8199" max="8199" width="30.77734375" style="86" customWidth="1"/>
    <col min="8200" max="8448" width="11.44140625" style="86"/>
    <col min="8449" max="8449" width="9" style="86" customWidth="1"/>
    <col min="8450" max="8450" width="66.21875" style="86" customWidth="1"/>
    <col min="8451" max="8451" width="8" style="86" customWidth="1"/>
    <col min="8452" max="8452" width="11" style="86" customWidth="1"/>
    <col min="8453" max="8453" width="16.21875" style="86" bestFit="1" customWidth="1"/>
    <col min="8454" max="8454" width="48.21875" style="86" customWidth="1"/>
    <col min="8455" max="8455" width="30.77734375" style="86" customWidth="1"/>
    <col min="8456" max="8704" width="11.44140625" style="86"/>
    <col min="8705" max="8705" width="9" style="86" customWidth="1"/>
    <col min="8706" max="8706" width="66.21875" style="86" customWidth="1"/>
    <col min="8707" max="8707" width="8" style="86" customWidth="1"/>
    <col min="8708" max="8708" width="11" style="86" customWidth="1"/>
    <col min="8709" max="8709" width="16.21875" style="86" bestFit="1" customWidth="1"/>
    <col min="8710" max="8710" width="48.21875" style="86" customWidth="1"/>
    <col min="8711" max="8711" width="30.77734375" style="86" customWidth="1"/>
    <col min="8712" max="8960" width="11.44140625" style="86"/>
    <col min="8961" max="8961" width="9" style="86" customWidth="1"/>
    <col min="8962" max="8962" width="66.21875" style="86" customWidth="1"/>
    <col min="8963" max="8963" width="8" style="86" customWidth="1"/>
    <col min="8964" max="8964" width="11" style="86" customWidth="1"/>
    <col min="8965" max="8965" width="16.21875" style="86" bestFit="1" customWidth="1"/>
    <col min="8966" max="8966" width="48.21875" style="86" customWidth="1"/>
    <col min="8967" max="8967" width="30.77734375" style="86" customWidth="1"/>
    <col min="8968" max="9216" width="11.44140625" style="86"/>
    <col min="9217" max="9217" width="9" style="86" customWidth="1"/>
    <col min="9218" max="9218" width="66.21875" style="86" customWidth="1"/>
    <col min="9219" max="9219" width="8" style="86" customWidth="1"/>
    <col min="9220" max="9220" width="11" style="86" customWidth="1"/>
    <col min="9221" max="9221" width="16.21875" style="86" bestFit="1" customWidth="1"/>
    <col min="9222" max="9222" width="48.21875" style="86" customWidth="1"/>
    <col min="9223" max="9223" width="30.77734375" style="86" customWidth="1"/>
    <col min="9224" max="9472" width="11.44140625" style="86"/>
    <col min="9473" max="9473" width="9" style="86" customWidth="1"/>
    <col min="9474" max="9474" width="66.21875" style="86" customWidth="1"/>
    <col min="9475" max="9475" width="8" style="86" customWidth="1"/>
    <col min="9476" max="9476" width="11" style="86" customWidth="1"/>
    <col min="9477" max="9477" width="16.21875" style="86" bestFit="1" customWidth="1"/>
    <col min="9478" max="9478" width="48.21875" style="86" customWidth="1"/>
    <col min="9479" max="9479" width="30.77734375" style="86" customWidth="1"/>
    <col min="9480" max="9728" width="11.44140625" style="86"/>
    <col min="9729" max="9729" width="9" style="86" customWidth="1"/>
    <col min="9730" max="9730" width="66.21875" style="86" customWidth="1"/>
    <col min="9731" max="9731" width="8" style="86" customWidth="1"/>
    <col min="9732" max="9732" width="11" style="86" customWidth="1"/>
    <col min="9733" max="9733" width="16.21875" style="86" bestFit="1" customWidth="1"/>
    <col min="9734" max="9734" width="48.21875" style="86" customWidth="1"/>
    <col min="9735" max="9735" width="30.77734375" style="86" customWidth="1"/>
    <col min="9736" max="9984" width="11.44140625" style="86"/>
    <col min="9985" max="9985" width="9" style="86" customWidth="1"/>
    <col min="9986" max="9986" width="66.21875" style="86" customWidth="1"/>
    <col min="9987" max="9987" width="8" style="86" customWidth="1"/>
    <col min="9988" max="9988" width="11" style="86" customWidth="1"/>
    <col min="9989" max="9989" width="16.21875" style="86" bestFit="1" customWidth="1"/>
    <col min="9990" max="9990" width="48.21875" style="86" customWidth="1"/>
    <col min="9991" max="9991" width="30.77734375" style="86" customWidth="1"/>
    <col min="9992" max="10240" width="11.44140625" style="86"/>
    <col min="10241" max="10241" width="9" style="86" customWidth="1"/>
    <col min="10242" max="10242" width="66.21875" style="86" customWidth="1"/>
    <col min="10243" max="10243" width="8" style="86" customWidth="1"/>
    <col min="10244" max="10244" width="11" style="86" customWidth="1"/>
    <col min="10245" max="10245" width="16.21875" style="86" bestFit="1" customWidth="1"/>
    <col min="10246" max="10246" width="48.21875" style="86" customWidth="1"/>
    <col min="10247" max="10247" width="30.77734375" style="86" customWidth="1"/>
    <col min="10248" max="10496" width="11.44140625" style="86"/>
    <col min="10497" max="10497" width="9" style="86" customWidth="1"/>
    <col min="10498" max="10498" width="66.21875" style="86" customWidth="1"/>
    <col min="10499" max="10499" width="8" style="86" customWidth="1"/>
    <col min="10500" max="10500" width="11" style="86" customWidth="1"/>
    <col min="10501" max="10501" width="16.21875" style="86" bestFit="1" customWidth="1"/>
    <col min="10502" max="10502" width="48.21875" style="86" customWidth="1"/>
    <col min="10503" max="10503" width="30.77734375" style="86" customWidth="1"/>
    <col min="10504" max="10752" width="11.44140625" style="86"/>
    <col min="10753" max="10753" width="9" style="86" customWidth="1"/>
    <col min="10754" max="10754" width="66.21875" style="86" customWidth="1"/>
    <col min="10755" max="10755" width="8" style="86" customWidth="1"/>
    <col min="10756" max="10756" width="11" style="86" customWidth="1"/>
    <col min="10757" max="10757" width="16.21875" style="86" bestFit="1" customWidth="1"/>
    <col min="10758" max="10758" width="48.21875" style="86" customWidth="1"/>
    <col min="10759" max="10759" width="30.77734375" style="86" customWidth="1"/>
    <col min="10760" max="11008" width="11.44140625" style="86"/>
    <col min="11009" max="11009" width="9" style="86" customWidth="1"/>
    <col min="11010" max="11010" width="66.21875" style="86" customWidth="1"/>
    <col min="11011" max="11011" width="8" style="86" customWidth="1"/>
    <col min="11012" max="11012" width="11" style="86" customWidth="1"/>
    <col min="11013" max="11013" width="16.21875" style="86" bestFit="1" customWidth="1"/>
    <col min="11014" max="11014" width="48.21875" style="86" customWidth="1"/>
    <col min="11015" max="11015" width="30.77734375" style="86" customWidth="1"/>
    <col min="11016" max="11264" width="11.44140625" style="86"/>
    <col min="11265" max="11265" width="9" style="86" customWidth="1"/>
    <col min="11266" max="11266" width="66.21875" style="86" customWidth="1"/>
    <col min="11267" max="11267" width="8" style="86" customWidth="1"/>
    <col min="11268" max="11268" width="11" style="86" customWidth="1"/>
    <col min="11269" max="11269" width="16.21875" style="86" bestFit="1" customWidth="1"/>
    <col min="11270" max="11270" width="48.21875" style="86" customWidth="1"/>
    <col min="11271" max="11271" width="30.77734375" style="86" customWidth="1"/>
    <col min="11272" max="11520" width="11.44140625" style="86"/>
    <col min="11521" max="11521" width="9" style="86" customWidth="1"/>
    <col min="11522" max="11522" width="66.21875" style="86" customWidth="1"/>
    <col min="11523" max="11523" width="8" style="86" customWidth="1"/>
    <col min="11524" max="11524" width="11" style="86" customWidth="1"/>
    <col min="11525" max="11525" width="16.21875" style="86" bestFit="1" customWidth="1"/>
    <col min="11526" max="11526" width="48.21875" style="86" customWidth="1"/>
    <col min="11527" max="11527" width="30.77734375" style="86" customWidth="1"/>
    <col min="11528" max="11776" width="11.44140625" style="86"/>
    <col min="11777" max="11777" width="9" style="86" customWidth="1"/>
    <col min="11778" max="11778" width="66.21875" style="86" customWidth="1"/>
    <col min="11779" max="11779" width="8" style="86" customWidth="1"/>
    <col min="11780" max="11780" width="11" style="86" customWidth="1"/>
    <col min="11781" max="11781" width="16.21875" style="86" bestFit="1" customWidth="1"/>
    <col min="11782" max="11782" width="48.21875" style="86" customWidth="1"/>
    <col min="11783" max="11783" width="30.77734375" style="86" customWidth="1"/>
    <col min="11784" max="12032" width="11.44140625" style="86"/>
    <col min="12033" max="12033" width="9" style="86" customWidth="1"/>
    <col min="12034" max="12034" width="66.21875" style="86" customWidth="1"/>
    <col min="12035" max="12035" width="8" style="86" customWidth="1"/>
    <col min="12036" max="12036" width="11" style="86" customWidth="1"/>
    <col min="12037" max="12037" width="16.21875" style="86" bestFit="1" customWidth="1"/>
    <col min="12038" max="12038" width="48.21875" style="86" customWidth="1"/>
    <col min="12039" max="12039" width="30.77734375" style="86" customWidth="1"/>
    <col min="12040" max="12288" width="11.44140625" style="86"/>
    <col min="12289" max="12289" width="9" style="86" customWidth="1"/>
    <col min="12290" max="12290" width="66.21875" style="86" customWidth="1"/>
    <col min="12291" max="12291" width="8" style="86" customWidth="1"/>
    <col min="12292" max="12292" width="11" style="86" customWidth="1"/>
    <col min="12293" max="12293" width="16.21875" style="86" bestFit="1" customWidth="1"/>
    <col min="12294" max="12294" width="48.21875" style="86" customWidth="1"/>
    <col min="12295" max="12295" width="30.77734375" style="86" customWidth="1"/>
    <col min="12296" max="12544" width="11.44140625" style="86"/>
    <col min="12545" max="12545" width="9" style="86" customWidth="1"/>
    <col min="12546" max="12546" width="66.21875" style="86" customWidth="1"/>
    <col min="12547" max="12547" width="8" style="86" customWidth="1"/>
    <col min="12548" max="12548" width="11" style="86" customWidth="1"/>
    <col min="12549" max="12549" width="16.21875" style="86" bestFit="1" customWidth="1"/>
    <col min="12550" max="12550" width="48.21875" style="86" customWidth="1"/>
    <col min="12551" max="12551" width="30.77734375" style="86" customWidth="1"/>
    <col min="12552" max="12800" width="11.44140625" style="86"/>
    <col min="12801" max="12801" width="9" style="86" customWidth="1"/>
    <col min="12802" max="12802" width="66.21875" style="86" customWidth="1"/>
    <col min="12803" max="12803" width="8" style="86" customWidth="1"/>
    <col min="12804" max="12804" width="11" style="86" customWidth="1"/>
    <col min="12805" max="12805" width="16.21875" style="86" bestFit="1" customWidth="1"/>
    <col min="12806" max="12806" width="48.21875" style="86" customWidth="1"/>
    <col min="12807" max="12807" width="30.77734375" style="86" customWidth="1"/>
    <col min="12808" max="13056" width="11.44140625" style="86"/>
    <col min="13057" max="13057" width="9" style="86" customWidth="1"/>
    <col min="13058" max="13058" width="66.21875" style="86" customWidth="1"/>
    <col min="13059" max="13059" width="8" style="86" customWidth="1"/>
    <col min="13060" max="13060" width="11" style="86" customWidth="1"/>
    <col min="13061" max="13061" width="16.21875" style="86" bestFit="1" customWidth="1"/>
    <col min="13062" max="13062" width="48.21875" style="86" customWidth="1"/>
    <col min="13063" max="13063" width="30.77734375" style="86" customWidth="1"/>
    <col min="13064" max="13312" width="11.44140625" style="86"/>
    <col min="13313" max="13313" width="9" style="86" customWidth="1"/>
    <col min="13314" max="13314" width="66.21875" style="86" customWidth="1"/>
    <col min="13315" max="13315" width="8" style="86" customWidth="1"/>
    <col min="13316" max="13316" width="11" style="86" customWidth="1"/>
    <col min="13317" max="13317" width="16.21875" style="86" bestFit="1" customWidth="1"/>
    <col min="13318" max="13318" width="48.21875" style="86" customWidth="1"/>
    <col min="13319" max="13319" width="30.77734375" style="86" customWidth="1"/>
    <col min="13320" max="13568" width="11.44140625" style="86"/>
    <col min="13569" max="13569" width="9" style="86" customWidth="1"/>
    <col min="13570" max="13570" width="66.21875" style="86" customWidth="1"/>
    <col min="13571" max="13571" width="8" style="86" customWidth="1"/>
    <col min="13572" max="13572" width="11" style="86" customWidth="1"/>
    <col min="13573" max="13573" width="16.21875" style="86" bestFit="1" customWidth="1"/>
    <col min="13574" max="13574" width="48.21875" style="86" customWidth="1"/>
    <col min="13575" max="13575" width="30.77734375" style="86" customWidth="1"/>
    <col min="13576" max="13824" width="11.44140625" style="86"/>
    <col min="13825" max="13825" width="9" style="86" customWidth="1"/>
    <col min="13826" max="13826" width="66.21875" style="86" customWidth="1"/>
    <col min="13827" max="13827" width="8" style="86" customWidth="1"/>
    <col min="13828" max="13828" width="11" style="86" customWidth="1"/>
    <col min="13829" max="13829" width="16.21875" style="86" bestFit="1" customWidth="1"/>
    <col min="13830" max="13830" width="48.21875" style="86" customWidth="1"/>
    <col min="13831" max="13831" width="30.77734375" style="86" customWidth="1"/>
    <col min="13832" max="14080" width="11.44140625" style="86"/>
    <col min="14081" max="14081" width="9" style="86" customWidth="1"/>
    <col min="14082" max="14082" width="66.21875" style="86" customWidth="1"/>
    <col min="14083" max="14083" width="8" style="86" customWidth="1"/>
    <col min="14084" max="14084" width="11" style="86" customWidth="1"/>
    <col min="14085" max="14085" width="16.21875" style="86" bestFit="1" customWidth="1"/>
    <col min="14086" max="14086" width="48.21875" style="86" customWidth="1"/>
    <col min="14087" max="14087" width="30.77734375" style="86" customWidth="1"/>
    <col min="14088" max="14336" width="11.44140625" style="86"/>
    <col min="14337" max="14337" width="9" style="86" customWidth="1"/>
    <col min="14338" max="14338" width="66.21875" style="86" customWidth="1"/>
    <col min="14339" max="14339" width="8" style="86" customWidth="1"/>
    <col min="14340" max="14340" width="11" style="86" customWidth="1"/>
    <col min="14341" max="14341" width="16.21875" style="86" bestFit="1" customWidth="1"/>
    <col min="14342" max="14342" width="48.21875" style="86" customWidth="1"/>
    <col min="14343" max="14343" width="30.77734375" style="86" customWidth="1"/>
    <col min="14344" max="14592" width="11.44140625" style="86"/>
    <col min="14593" max="14593" width="9" style="86" customWidth="1"/>
    <col min="14594" max="14594" width="66.21875" style="86" customWidth="1"/>
    <col min="14595" max="14595" width="8" style="86" customWidth="1"/>
    <col min="14596" max="14596" width="11" style="86" customWidth="1"/>
    <col min="14597" max="14597" width="16.21875" style="86" bestFit="1" customWidth="1"/>
    <col min="14598" max="14598" width="48.21875" style="86" customWidth="1"/>
    <col min="14599" max="14599" width="30.77734375" style="86" customWidth="1"/>
    <col min="14600" max="14848" width="11.44140625" style="86"/>
    <col min="14849" max="14849" width="9" style="86" customWidth="1"/>
    <col min="14850" max="14850" width="66.21875" style="86" customWidth="1"/>
    <col min="14851" max="14851" width="8" style="86" customWidth="1"/>
    <col min="14852" max="14852" width="11" style="86" customWidth="1"/>
    <col min="14853" max="14853" width="16.21875" style="86" bestFit="1" customWidth="1"/>
    <col min="14854" max="14854" width="48.21875" style="86" customWidth="1"/>
    <col min="14855" max="14855" width="30.77734375" style="86" customWidth="1"/>
    <col min="14856" max="15104" width="11.44140625" style="86"/>
    <col min="15105" max="15105" width="9" style="86" customWidth="1"/>
    <col min="15106" max="15106" width="66.21875" style="86" customWidth="1"/>
    <col min="15107" max="15107" width="8" style="86" customWidth="1"/>
    <col min="15108" max="15108" width="11" style="86" customWidth="1"/>
    <col min="15109" max="15109" width="16.21875" style="86" bestFit="1" customWidth="1"/>
    <col min="15110" max="15110" width="48.21875" style="86" customWidth="1"/>
    <col min="15111" max="15111" width="30.77734375" style="86" customWidth="1"/>
    <col min="15112" max="15360" width="11.44140625" style="86"/>
    <col min="15361" max="15361" width="9" style="86" customWidth="1"/>
    <col min="15362" max="15362" width="66.21875" style="86" customWidth="1"/>
    <col min="15363" max="15363" width="8" style="86" customWidth="1"/>
    <col min="15364" max="15364" width="11" style="86" customWidth="1"/>
    <col min="15365" max="15365" width="16.21875" style="86" bestFit="1" customWidth="1"/>
    <col min="15366" max="15366" width="48.21875" style="86" customWidth="1"/>
    <col min="15367" max="15367" width="30.77734375" style="86" customWidth="1"/>
    <col min="15368" max="15616" width="11.44140625" style="86"/>
    <col min="15617" max="15617" width="9" style="86" customWidth="1"/>
    <col min="15618" max="15618" width="66.21875" style="86" customWidth="1"/>
    <col min="15619" max="15619" width="8" style="86" customWidth="1"/>
    <col min="15620" max="15620" width="11" style="86" customWidth="1"/>
    <col min="15621" max="15621" width="16.21875" style="86" bestFit="1" customWidth="1"/>
    <col min="15622" max="15622" width="48.21875" style="86" customWidth="1"/>
    <col min="15623" max="15623" width="30.77734375" style="86" customWidth="1"/>
    <col min="15624" max="15872" width="11.44140625" style="86"/>
    <col min="15873" max="15873" width="9" style="86" customWidth="1"/>
    <col min="15874" max="15874" width="66.21875" style="86" customWidth="1"/>
    <col min="15875" max="15875" width="8" style="86" customWidth="1"/>
    <col min="15876" max="15876" width="11" style="86" customWidth="1"/>
    <col min="15877" max="15877" width="16.21875" style="86" bestFit="1" customWidth="1"/>
    <col min="15878" max="15878" width="48.21875" style="86" customWidth="1"/>
    <col min="15879" max="15879" width="30.77734375" style="86" customWidth="1"/>
    <col min="15880" max="16128" width="11.44140625" style="86"/>
    <col min="16129" max="16129" width="9" style="86" customWidth="1"/>
    <col min="16130" max="16130" width="66.21875" style="86" customWidth="1"/>
    <col min="16131" max="16131" width="8" style="86" customWidth="1"/>
    <col min="16132" max="16132" width="11" style="86" customWidth="1"/>
    <col min="16133" max="16133" width="16.21875" style="86" bestFit="1" customWidth="1"/>
    <col min="16134" max="16134" width="48.21875" style="86" customWidth="1"/>
    <col min="16135" max="16135" width="30.77734375" style="86" customWidth="1"/>
    <col min="16136" max="16384" width="11.44140625" style="86"/>
  </cols>
  <sheetData>
    <row r="1" spans="1:6" ht="21" x14ac:dyDescent="0.3">
      <c r="A1" s="220" t="s">
        <v>179</v>
      </c>
      <c r="B1" s="221"/>
      <c r="C1" s="221"/>
      <c r="D1" s="445" t="s">
        <v>469</v>
      </c>
      <c r="E1" s="445"/>
      <c r="F1" s="325"/>
    </row>
    <row r="2" spans="1:6" x14ac:dyDescent="0.3">
      <c r="A2" s="222" t="s">
        <v>180</v>
      </c>
      <c r="B2" s="223"/>
      <c r="C2" s="224" t="s">
        <v>349</v>
      </c>
      <c r="D2" s="224"/>
      <c r="E2" s="225"/>
      <c r="F2" s="226"/>
    </row>
    <row r="3" spans="1:6" ht="29.4" thickBot="1" x14ac:dyDescent="0.35">
      <c r="A3" s="227" t="s">
        <v>181</v>
      </c>
      <c r="B3" s="228" t="s">
        <v>182</v>
      </c>
      <c r="C3" s="229" t="s">
        <v>183</v>
      </c>
      <c r="D3" s="229" t="s">
        <v>184</v>
      </c>
      <c r="E3" s="229" t="s">
        <v>185</v>
      </c>
      <c r="F3" s="326" t="s">
        <v>186</v>
      </c>
    </row>
    <row r="4" spans="1:6" ht="18" x14ac:dyDescent="0.3">
      <c r="A4" s="454" t="s">
        <v>378</v>
      </c>
      <c r="B4" s="458" t="s">
        <v>210</v>
      </c>
      <c r="C4" s="458"/>
      <c r="D4" s="459" t="s">
        <v>211</v>
      </c>
      <c r="E4" s="459"/>
      <c r="F4" s="460"/>
    </row>
    <row r="5" spans="1:6" s="230" customFormat="1" ht="15.6" x14ac:dyDescent="0.3">
      <c r="A5" s="455"/>
      <c r="B5" s="253" t="s">
        <v>212</v>
      </c>
      <c r="C5" s="253"/>
      <c r="D5" s="254" t="s">
        <v>213</v>
      </c>
      <c r="E5" s="255"/>
      <c r="F5" s="256"/>
    </row>
    <row r="6" spans="1:6" outlineLevel="1" x14ac:dyDescent="0.3">
      <c r="A6" s="257" t="s">
        <v>379</v>
      </c>
      <c r="B6" s="258" t="s">
        <v>26</v>
      </c>
      <c r="C6" s="259"/>
      <c r="D6" s="461" t="s">
        <v>214</v>
      </c>
      <c r="E6" s="259"/>
      <c r="F6" s="463" t="s">
        <v>215</v>
      </c>
    </row>
    <row r="7" spans="1:6" outlineLevel="1" x14ac:dyDescent="0.3">
      <c r="A7" s="257" t="s">
        <v>379</v>
      </c>
      <c r="B7" s="260" t="s">
        <v>11</v>
      </c>
      <c r="C7" s="261"/>
      <c r="D7" s="462"/>
      <c r="E7" s="261"/>
      <c r="F7" s="464"/>
    </row>
    <row r="8" spans="1:6" outlineLevel="1" x14ac:dyDescent="0.3">
      <c r="A8" s="257" t="s">
        <v>379</v>
      </c>
      <c r="B8" s="260" t="s">
        <v>13</v>
      </c>
      <c r="C8" s="261"/>
      <c r="D8" s="462"/>
      <c r="E8" s="261"/>
      <c r="F8" s="464"/>
    </row>
    <row r="9" spans="1:6" outlineLevel="1" x14ac:dyDescent="0.3">
      <c r="A9" s="257" t="s">
        <v>379</v>
      </c>
      <c r="B9" s="260" t="s">
        <v>17</v>
      </c>
      <c r="C9" s="261"/>
      <c r="D9" s="462"/>
      <c r="E9" s="261"/>
      <c r="F9" s="464"/>
    </row>
    <row r="10" spans="1:6" outlineLevel="1" x14ac:dyDescent="0.3">
      <c r="A10" s="257" t="s">
        <v>379</v>
      </c>
      <c r="B10" s="260" t="s">
        <v>20</v>
      </c>
      <c r="C10" s="261"/>
      <c r="D10" s="462"/>
      <c r="E10" s="274"/>
      <c r="F10" s="464"/>
    </row>
    <row r="11" spans="1:6" outlineLevel="1" x14ac:dyDescent="0.3">
      <c r="A11" s="257" t="s">
        <v>379</v>
      </c>
      <c r="B11" s="260" t="s">
        <v>21</v>
      </c>
      <c r="C11" s="261"/>
      <c r="D11" s="462"/>
      <c r="E11" s="274"/>
      <c r="F11" s="464"/>
    </row>
    <row r="12" spans="1:6" outlineLevel="1" x14ac:dyDescent="0.3">
      <c r="A12" s="257" t="s">
        <v>379</v>
      </c>
      <c r="B12" s="260" t="s">
        <v>16</v>
      </c>
      <c r="C12" s="261"/>
      <c r="D12" s="462"/>
      <c r="E12" s="274"/>
      <c r="F12" s="464"/>
    </row>
    <row r="13" spans="1:6" outlineLevel="1" x14ac:dyDescent="0.3">
      <c r="A13" s="257" t="s">
        <v>379</v>
      </c>
      <c r="B13" s="260" t="s">
        <v>15</v>
      </c>
      <c r="C13" s="261"/>
      <c r="D13" s="462"/>
      <c r="E13" s="261"/>
      <c r="F13" s="464"/>
    </row>
    <row r="14" spans="1:6" outlineLevel="1" x14ac:dyDescent="0.3">
      <c r="A14" s="257" t="s">
        <v>379</v>
      </c>
      <c r="B14" s="262" t="s">
        <v>18</v>
      </c>
      <c r="C14" s="261"/>
      <c r="D14" s="462"/>
      <c r="E14" s="261"/>
      <c r="F14" s="465"/>
    </row>
    <row r="15" spans="1:6" outlineLevel="1" x14ac:dyDescent="0.3">
      <c r="A15" s="257" t="s">
        <v>379</v>
      </c>
      <c r="B15" s="260" t="s">
        <v>400</v>
      </c>
      <c r="C15" s="263"/>
      <c r="D15" s="264"/>
      <c r="E15" s="265" t="s">
        <v>216</v>
      </c>
      <c r="F15" s="266"/>
    </row>
    <row r="16" spans="1:6" s="267" customFormat="1" ht="15.6" x14ac:dyDescent="0.3">
      <c r="A16" s="252"/>
      <c r="B16" s="450" t="s">
        <v>217</v>
      </c>
      <c r="C16" s="450"/>
      <c r="D16" s="450"/>
      <c r="E16" s="450"/>
      <c r="F16" s="451"/>
    </row>
    <row r="17" spans="1:7" outlineLevel="1" x14ac:dyDescent="0.3">
      <c r="A17" s="257" t="s">
        <v>380</v>
      </c>
      <c r="B17" s="258" t="s">
        <v>8</v>
      </c>
      <c r="C17" s="259"/>
      <c r="D17" s="466" t="s">
        <v>214</v>
      </c>
      <c r="E17" s="259"/>
      <c r="F17" s="468" t="s">
        <v>218</v>
      </c>
    </row>
    <row r="18" spans="1:7" outlineLevel="1" x14ac:dyDescent="0.3">
      <c r="A18" s="257" t="s">
        <v>380</v>
      </c>
      <c r="B18" s="268" t="s">
        <v>9</v>
      </c>
      <c r="C18" s="269"/>
      <c r="D18" s="467"/>
      <c r="E18" s="269"/>
      <c r="F18" s="469"/>
    </row>
    <row r="19" spans="1:7" outlineLevel="1" x14ac:dyDescent="0.3">
      <c r="A19" s="257" t="s">
        <v>380</v>
      </c>
      <c r="B19" s="258" t="s">
        <v>219</v>
      </c>
      <c r="C19" s="269"/>
      <c r="D19" s="265"/>
      <c r="E19" s="270" t="s">
        <v>220</v>
      </c>
      <c r="F19" s="385" t="s">
        <v>262</v>
      </c>
    </row>
    <row r="20" spans="1:7" s="267" customFormat="1" ht="15.6" x14ac:dyDescent="0.3">
      <c r="A20" s="271"/>
      <c r="B20" s="470" t="s">
        <v>221</v>
      </c>
      <c r="C20" s="470"/>
      <c r="D20" s="470"/>
      <c r="E20" s="470"/>
      <c r="F20" s="471"/>
      <c r="G20" s="86"/>
    </row>
    <row r="21" spans="1:7" outlineLevel="1" x14ac:dyDescent="0.3">
      <c r="A21" s="272" t="s">
        <v>379</v>
      </c>
      <c r="B21" s="273" t="s">
        <v>12</v>
      </c>
      <c r="C21" s="261"/>
      <c r="D21" s="482" t="s">
        <v>214</v>
      </c>
      <c r="E21" s="261"/>
      <c r="F21" s="299"/>
    </row>
    <row r="22" spans="1:7" ht="15" outlineLevel="1" thickBot="1" x14ac:dyDescent="0.35">
      <c r="A22" s="275" t="s">
        <v>379</v>
      </c>
      <c r="B22" s="276" t="s">
        <v>14</v>
      </c>
      <c r="C22" s="277"/>
      <c r="D22" s="483"/>
      <c r="E22" s="277"/>
      <c r="F22" s="246"/>
    </row>
    <row r="23" spans="1:7" ht="15" thickBot="1" x14ac:dyDescent="0.35">
      <c r="A23" s="248"/>
      <c r="C23" s="278"/>
    </row>
    <row r="24" spans="1:7" ht="18" outlineLevel="1" x14ac:dyDescent="0.3">
      <c r="A24" s="251"/>
      <c r="B24" s="458" t="s">
        <v>222</v>
      </c>
      <c r="C24" s="458"/>
      <c r="D24" s="458"/>
      <c r="E24" s="458"/>
      <c r="F24" s="477"/>
    </row>
    <row r="25" spans="1:7" ht="15.6" outlineLevel="1" x14ac:dyDescent="0.3">
      <c r="A25" s="252"/>
      <c r="B25" s="450" t="s">
        <v>223</v>
      </c>
      <c r="C25" s="450"/>
      <c r="D25" s="450"/>
      <c r="E25" s="450"/>
      <c r="F25" s="451"/>
    </row>
    <row r="26" spans="1:7" ht="15.6" outlineLevel="1" x14ac:dyDescent="0.3">
      <c r="A26" s="257" t="s">
        <v>380</v>
      </c>
      <c r="B26" s="279" t="s">
        <v>224</v>
      </c>
      <c r="C26" s="280">
        <v>3</v>
      </c>
      <c r="D26" s="281"/>
      <c r="E26" s="282"/>
      <c r="F26" s="240" t="s">
        <v>465</v>
      </c>
    </row>
    <row r="27" spans="1:7" ht="27.6" outlineLevel="1" x14ac:dyDescent="0.3">
      <c r="A27" s="381" t="s">
        <v>380</v>
      </c>
      <c r="B27" s="279" t="s">
        <v>61</v>
      </c>
      <c r="C27" s="280"/>
      <c r="D27" s="282"/>
      <c r="E27" s="280" t="s">
        <v>201</v>
      </c>
      <c r="F27" s="385" t="s">
        <v>467</v>
      </c>
    </row>
    <row r="28" spans="1:7" ht="15.6" outlineLevel="1" x14ac:dyDescent="0.3">
      <c r="A28" s="252"/>
      <c r="B28" s="456" t="s">
        <v>225</v>
      </c>
      <c r="C28" s="456"/>
      <c r="D28" s="456"/>
      <c r="E28" s="456"/>
      <c r="F28" s="457"/>
    </row>
    <row r="29" spans="1:7" outlineLevel="1" x14ac:dyDescent="0.3">
      <c r="A29" s="257" t="s">
        <v>380</v>
      </c>
      <c r="B29" s="279" t="s">
        <v>224</v>
      </c>
      <c r="C29" s="280">
        <v>2</v>
      </c>
      <c r="D29" s="282"/>
      <c r="E29" s="280"/>
      <c r="F29" s="240" t="s">
        <v>466</v>
      </c>
    </row>
    <row r="30" spans="1:7" ht="28.2" outlineLevel="1" thickBot="1" x14ac:dyDescent="0.35">
      <c r="A30" s="382" t="s">
        <v>380</v>
      </c>
      <c r="B30" s="283" t="s">
        <v>61</v>
      </c>
      <c r="C30" s="284"/>
      <c r="D30" s="285"/>
      <c r="E30" s="284" t="s">
        <v>226</v>
      </c>
      <c r="F30" s="385" t="s">
        <v>468</v>
      </c>
    </row>
    <row r="31" spans="1:7" ht="15.6" outlineLevel="1" x14ac:dyDescent="0.3">
      <c r="A31" s="252"/>
      <c r="B31" s="456" t="s">
        <v>227</v>
      </c>
      <c r="C31" s="456"/>
      <c r="D31" s="456"/>
      <c r="E31" s="456"/>
      <c r="F31" s="457"/>
    </row>
    <row r="32" spans="1:7" ht="28.2" outlineLevel="1" thickBot="1" x14ac:dyDescent="0.35">
      <c r="A32" s="382" t="s">
        <v>380</v>
      </c>
      <c r="B32" s="283" t="s">
        <v>228</v>
      </c>
      <c r="C32" s="284"/>
      <c r="D32" s="285"/>
      <c r="E32" s="284" t="s">
        <v>201</v>
      </c>
      <c r="F32" s="386" t="s">
        <v>263</v>
      </c>
    </row>
    <row r="33" spans="1:6" x14ac:dyDescent="0.3">
      <c r="A33" s="380"/>
      <c r="C33" s="287"/>
    </row>
    <row r="34" spans="1:6" ht="18" x14ac:dyDescent="0.3">
      <c r="A34" s="446"/>
      <c r="B34" s="448" t="s">
        <v>187</v>
      </c>
      <c r="C34" s="448"/>
      <c r="D34" s="448"/>
      <c r="E34" s="448"/>
      <c r="F34" s="449"/>
    </row>
    <row r="35" spans="1:6" s="230" customFormat="1" ht="15.6" x14ac:dyDescent="0.3">
      <c r="A35" s="447"/>
      <c r="B35" s="450" t="s">
        <v>188</v>
      </c>
      <c r="C35" s="450"/>
      <c r="D35" s="450"/>
      <c r="E35" s="450"/>
      <c r="F35" s="451"/>
    </row>
    <row r="36" spans="1:6" s="234" customFormat="1" outlineLevel="1" x14ac:dyDescent="0.3">
      <c r="A36" s="231" t="s">
        <v>189</v>
      </c>
      <c r="B36" s="232" t="s">
        <v>190</v>
      </c>
      <c r="C36" s="452" t="s">
        <v>191</v>
      </c>
      <c r="D36" s="453"/>
      <c r="E36" s="453"/>
      <c r="F36" s="233" t="s">
        <v>192</v>
      </c>
    </row>
    <row r="37" spans="1:6" s="234" customFormat="1" outlineLevel="1" x14ac:dyDescent="0.3">
      <c r="A37" s="235" t="s">
        <v>189</v>
      </c>
      <c r="B37" s="232" t="s">
        <v>193</v>
      </c>
      <c r="C37" s="236">
        <v>2</v>
      </c>
      <c r="D37" s="236"/>
      <c r="E37" s="236"/>
      <c r="F37" s="233" t="s">
        <v>192</v>
      </c>
    </row>
    <row r="38" spans="1:6" s="234" customFormat="1" outlineLevel="1" x14ac:dyDescent="0.3">
      <c r="A38" s="235" t="s">
        <v>189</v>
      </c>
      <c r="B38" s="232" t="s">
        <v>194</v>
      </c>
      <c r="C38" s="236">
        <v>2</v>
      </c>
      <c r="D38" s="236"/>
      <c r="E38" s="236"/>
      <c r="F38" s="233"/>
    </row>
    <row r="39" spans="1:6" s="234" customFormat="1" outlineLevel="1" x14ac:dyDescent="0.3">
      <c r="A39" s="235" t="s">
        <v>189</v>
      </c>
      <c r="B39" s="232" t="s">
        <v>195</v>
      </c>
      <c r="C39" s="236">
        <v>4</v>
      </c>
      <c r="D39" s="236"/>
      <c r="E39" s="236"/>
      <c r="F39" s="233"/>
    </row>
    <row r="40" spans="1:6" s="234" customFormat="1" ht="28.8" outlineLevel="1" x14ac:dyDescent="0.3">
      <c r="A40" s="381" t="s">
        <v>380</v>
      </c>
      <c r="B40" s="237" t="s">
        <v>196</v>
      </c>
      <c r="C40" s="238">
        <v>2</v>
      </c>
      <c r="D40" s="238"/>
      <c r="E40" s="239"/>
      <c r="F40" s="240" t="s">
        <v>197</v>
      </c>
    </row>
    <row r="41" spans="1:6" s="234" customFormat="1" ht="28.8" outlineLevel="1" x14ac:dyDescent="0.3">
      <c r="A41" s="381" t="s">
        <v>380</v>
      </c>
      <c r="B41" s="237" t="s">
        <v>198</v>
      </c>
      <c r="C41" s="238">
        <v>2</v>
      </c>
      <c r="D41" s="238"/>
      <c r="E41" s="239"/>
      <c r="F41" s="240" t="s">
        <v>199</v>
      </c>
    </row>
    <row r="42" spans="1:6" s="234" customFormat="1" ht="28.8" outlineLevel="1" x14ac:dyDescent="0.3">
      <c r="A42" s="381" t="s">
        <v>380</v>
      </c>
      <c r="B42" s="237" t="s">
        <v>200</v>
      </c>
      <c r="C42" s="238"/>
      <c r="D42" s="238"/>
      <c r="E42" s="241" t="s">
        <v>201</v>
      </c>
      <c r="F42" s="240" t="s">
        <v>199</v>
      </c>
    </row>
    <row r="43" spans="1:6" s="230" customFormat="1" ht="15.6" x14ac:dyDescent="0.3">
      <c r="A43" s="242"/>
      <c r="B43" s="450" t="s">
        <v>202</v>
      </c>
      <c r="C43" s="450"/>
      <c r="D43" s="450"/>
      <c r="E43" s="450"/>
      <c r="F43" s="451"/>
    </row>
    <row r="44" spans="1:6" s="234" customFormat="1" outlineLevel="1" x14ac:dyDescent="0.3">
      <c r="A44" s="235" t="s">
        <v>189</v>
      </c>
      <c r="B44" s="232" t="s">
        <v>203</v>
      </c>
      <c r="C44" s="236">
        <v>10</v>
      </c>
      <c r="D44" s="236"/>
      <c r="E44" s="236"/>
      <c r="F44" s="233" t="s">
        <v>204</v>
      </c>
    </row>
    <row r="45" spans="1:6" s="234" customFormat="1" ht="16.5" customHeight="1" outlineLevel="1" x14ac:dyDescent="0.3">
      <c r="A45" s="235" t="s">
        <v>189</v>
      </c>
      <c r="B45" s="232" t="s">
        <v>205</v>
      </c>
      <c r="C45" s="236">
        <v>5</v>
      </c>
      <c r="D45" s="236"/>
      <c r="E45" s="236"/>
      <c r="F45" s="233" t="s">
        <v>206</v>
      </c>
    </row>
    <row r="46" spans="1:6" s="247" customFormat="1" ht="28.2" outlineLevel="1" thickBot="1" x14ac:dyDescent="0.35">
      <c r="A46" s="382" t="s">
        <v>380</v>
      </c>
      <c r="B46" s="243" t="s">
        <v>207</v>
      </c>
      <c r="C46" s="244"/>
      <c r="D46" s="244"/>
      <c r="E46" s="245" t="s">
        <v>208</v>
      </c>
      <c r="F46" s="387" t="s">
        <v>209</v>
      </c>
    </row>
    <row r="47" spans="1:6" ht="15" thickBot="1" x14ac:dyDescent="0.35">
      <c r="A47" s="248"/>
    </row>
    <row r="48" spans="1:6" ht="18" x14ac:dyDescent="0.3">
      <c r="A48" s="288"/>
      <c r="B48" s="458" t="s">
        <v>229</v>
      </c>
      <c r="C48" s="458"/>
      <c r="D48" s="458"/>
      <c r="E48" s="458"/>
      <c r="F48" s="477"/>
    </row>
    <row r="49" spans="1:6" s="354" customFormat="1" outlineLevel="1" x14ac:dyDescent="0.3">
      <c r="A49" s="353" t="s">
        <v>189</v>
      </c>
      <c r="B49" s="301" t="s">
        <v>341</v>
      </c>
      <c r="C49" s="236">
        <v>5</v>
      </c>
      <c r="D49" s="236"/>
      <c r="E49" s="236"/>
      <c r="F49" s="233" t="s">
        <v>230</v>
      </c>
    </row>
    <row r="50" spans="1:6" s="354" customFormat="1" outlineLevel="1" x14ac:dyDescent="0.3">
      <c r="A50" s="353" t="s">
        <v>189</v>
      </c>
      <c r="B50" s="301" t="s">
        <v>231</v>
      </c>
      <c r="C50" s="236">
        <v>5</v>
      </c>
      <c r="D50" s="236"/>
      <c r="E50" s="236"/>
      <c r="F50" s="233" t="s">
        <v>232</v>
      </c>
    </row>
    <row r="51" spans="1:6" s="354" customFormat="1" outlineLevel="1" x14ac:dyDescent="0.3">
      <c r="A51" s="353" t="s">
        <v>189</v>
      </c>
      <c r="B51" s="301" t="s">
        <v>342</v>
      </c>
      <c r="C51" s="236">
        <v>5</v>
      </c>
      <c r="D51" s="236"/>
      <c r="E51" s="236"/>
      <c r="F51" s="233" t="s">
        <v>233</v>
      </c>
    </row>
    <row r="52" spans="1:6" s="247" customFormat="1" ht="27.6" outlineLevel="1" x14ac:dyDescent="0.3">
      <c r="A52" s="381" t="s">
        <v>380</v>
      </c>
      <c r="B52" s="279" t="s">
        <v>234</v>
      </c>
      <c r="C52" s="280"/>
      <c r="D52" s="289"/>
      <c r="E52" s="280" t="s">
        <v>201</v>
      </c>
      <c r="F52" s="388" t="s">
        <v>265</v>
      </c>
    </row>
    <row r="53" spans="1:6" s="247" customFormat="1" outlineLevel="1" x14ac:dyDescent="0.3">
      <c r="A53" s="257" t="s">
        <v>380</v>
      </c>
      <c r="B53" s="279" t="s">
        <v>130</v>
      </c>
      <c r="C53" s="289">
        <v>2</v>
      </c>
      <c r="D53" s="280"/>
      <c r="E53" s="280"/>
      <c r="F53" s="240" t="s">
        <v>235</v>
      </c>
    </row>
    <row r="54" spans="1:6" s="247" customFormat="1" ht="28.8" outlineLevel="1" x14ac:dyDescent="0.3">
      <c r="A54" s="381" t="s">
        <v>380</v>
      </c>
      <c r="B54" s="290" t="s">
        <v>236</v>
      </c>
      <c r="C54" s="291"/>
      <c r="D54" s="292"/>
      <c r="E54" s="472" t="s">
        <v>208</v>
      </c>
      <c r="F54" s="474" t="s">
        <v>237</v>
      </c>
    </row>
    <row r="55" spans="1:6" s="247" customFormat="1" outlineLevel="1" x14ac:dyDescent="0.3">
      <c r="A55" s="257" t="s">
        <v>380</v>
      </c>
      <c r="B55" s="237" t="s">
        <v>238</v>
      </c>
      <c r="C55" s="293"/>
      <c r="D55" s="294"/>
      <c r="E55" s="473"/>
      <c r="F55" s="475"/>
    </row>
    <row r="56" spans="1:6" s="247" customFormat="1" outlineLevel="1" x14ac:dyDescent="0.3">
      <c r="A56" s="257" t="s">
        <v>380</v>
      </c>
      <c r="B56" s="279" t="s">
        <v>239</v>
      </c>
      <c r="C56" s="295"/>
      <c r="D56" s="280"/>
      <c r="E56" s="280" t="s">
        <v>201</v>
      </c>
      <c r="F56" s="476"/>
    </row>
    <row r="57" spans="1:6" s="247" customFormat="1" ht="27.6" outlineLevel="1" x14ac:dyDescent="0.3">
      <c r="A57" s="381" t="s">
        <v>380</v>
      </c>
      <c r="B57" s="279" t="s">
        <v>240</v>
      </c>
      <c r="C57" s="295"/>
      <c r="D57" s="280"/>
      <c r="E57" s="280" t="s">
        <v>201</v>
      </c>
      <c r="F57" s="388" t="s">
        <v>266</v>
      </c>
    </row>
    <row r="58" spans="1:6" s="247" customFormat="1" outlineLevel="1" x14ac:dyDescent="0.3">
      <c r="A58" s="257" t="s">
        <v>380</v>
      </c>
      <c r="B58" s="296" t="s">
        <v>241</v>
      </c>
      <c r="C58" s="297" t="s">
        <v>242</v>
      </c>
      <c r="D58" s="298"/>
      <c r="E58" s="298"/>
      <c r="F58" s="389" t="s">
        <v>243</v>
      </c>
    </row>
    <row r="59" spans="1:6" s="247" customFormat="1" ht="15" outlineLevel="1" thickBot="1" x14ac:dyDescent="0.35">
      <c r="A59" s="286" t="s">
        <v>380</v>
      </c>
      <c r="B59" s="283" t="s">
        <v>244</v>
      </c>
      <c r="C59" s="300" t="s">
        <v>242</v>
      </c>
      <c r="D59" s="284"/>
      <c r="E59" s="284"/>
      <c r="F59" s="386" t="s">
        <v>245</v>
      </c>
    </row>
    <row r="60" spans="1:6" ht="15" thickBot="1" x14ac:dyDescent="0.35">
      <c r="A60" s="248"/>
    </row>
    <row r="61" spans="1:6" ht="18" x14ac:dyDescent="0.3">
      <c r="A61" s="251"/>
      <c r="B61" s="458" t="s">
        <v>246</v>
      </c>
      <c r="C61" s="458"/>
      <c r="D61" s="458"/>
      <c r="E61" s="458"/>
      <c r="F61" s="477"/>
    </row>
    <row r="62" spans="1:6" s="354" customFormat="1" outlineLevel="1" x14ac:dyDescent="0.3">
      <c r="A62" s="353" t="s">
        <v>189</v>
      </c>
      <c r="B62" s="301" t="s">
        <v>247</v>
      </c>
      <c r="C62" s="236">
        <v>2</v>
      </c>
      <c r="D62" s="355"/>
      <c r="E62" s="356"/>
      <c r="F62" s="357"/>
    </row>
    <row r="63" spans="1:6" s="354" customFormat="1" outlineLevel="1" x14ac:dyDescent="0.3">
      <c r="A63" s="353" t="s">
        <v>189</v>
      </c>
      <c r="B63" s="302" t="s">
        <v>248</v>
      </c>
      <c r="C63" s="303">
        <v>2</v>
      </c>
      <c r="D63" s="358"/>
      <c r="E63" s="359"/>
      <c r="F63" s="360"/>
    </row>
    <row r="64" spans="1:6" outlineLevel="1" x14ac:dyDescent="0.3">
      <c r="A64" s="361" t="s">
        <v>189</v>
      </c>
      <c r="B64" s="302" t="s">
        <v>249</v>
      </c>
      <c r="C64" s="303">
        <v>0</v>
      </c>
      <c r="D64" s="304"/>
      <c r="E64" s="305"/>
      <c r="F64" s="328"/>
    </row>
    <row r="65" spans="1:6" ht="28.95" customHeight="1" outlineLevel="1" x14ac:dyDescent="0.3">
      <c r="A65" s="353" t="s">
        <v>189</v>
      </c>
      <c r="B65" s="363" t="s">
        <v>250</v>
      </c>
      <c r="C65" s="364">
        <v>0</v>
      </c>
      <c r="D65" s="304"/>
      <c r="E65" s="478" t="s">
        <v>251</v>
      </c>
      <c r="F65" s="479"/>
    </row>
    <row r="66" spans="1:6" ht="16.95" customHeight="1" outlineLevel="1" x14ac:dyDescent="0.3">
      <c r="A66" s="353" t="s">
        <v>189</v>
      </c>
      <c r="B66" s="301" t="s">
        <v>252</v>
      </c>
      <c r="C66" s="364">
        <v>0</v>
      </c>
      <c r="D66" s="304"/>
      <c r="E66" s="478"/>
      <c r="F66" s="479"/>
    </row>
    <row r="67" spans="1:6" outlineLevel="1" x14ac:dyDescent="0.3">
      <c r="A67" s="353" t="s">
        <v>189</v>
      </c>
      <c r="B67" s="301" t="s">
        <v>253</v>
      </c>
      <c r="C67" s="236">
        <v>0</v>
      </c>
      <c r="D67" s="304"/>
      <c r="E67" s="478"/>
      <c r="F67" s="479"/>
    </row>
    <row r="68" spans="1:6" ht="16.95" customHeight="1" outlineLevel="1" x14ac:dyDescent="0.3">
      <c r="A68" s="353" t="s">
        <v>189</v>
      </c>
      <c r="B68" s="301" t="s">
        <v>264</v>
      </c>
      <c r="C68" s="364">
        <v>0</v>
      </c>
      <c r="D68" s="304"/>
      <c r="E68" s="478"/>
      <c r="F68" s="479"/>
    </row>
    <row r="69" spans="1:6" ht="29.4" outlineLevel="1" thickBot="1" x14ac:dyDescent="0.35">
      <c r="A69" s="362" t="s">
        <v>189</v>
      </c>
      <c r="B69" s="365" t="s">
        <v>254</v>
      </c>
      <c r="C69" s="366">
        <v>0</v>
      </c>
      <c r="D69" s="306"/>
      <c r="E69" s="480"/>
      <c r="F69" s="481"/>
    </row>
    <row r="70" spans="1:6" s="307" customFormat="1" x14ac:dyDescent="0.3">
      <c r="B70" s="308"/>
      <c r="C70" s="261"/>
      <c r="D70" s="261"/>
      <c r="E70" s="261"/>
      <c r="F70" s="329"/>
    </row>
    <row r="71" spans="1:6" s="307" customFormat="1" x14ac:dyDescent="0.3">
      <c r="B71" s="309" t="s">
        <v>255</v>
      </c>
      <c r="C71" s="261"/>
      <c r="D71" s="261"/>
      <c r="E71" s="261"/>
      <c r="F71" s="329"/>
    </row>
    <row r="72" spans="1:6" s="307" customFormat="1" x14ac:dyDescent="0.3">
      <c r="B72" s="367" t="s">
        <v>343</v>
      </c>
      <c r="C72" s="364"/>
      <c r="D72" s="364"/>
      <c r="E72" s="364"/>
      <c r="F72" s="329"/>
    </row>
  </sheetData>
  <sheetProtection algorithmName="SHA-512" hashValue="4IKCekd/SW2TVycGTChBePwhM1OtvTYAGNQcJ3m2JH6CRb3y/bYplqLYEY5/czk1R8oaBm3BPZ6/u0f+y9MD6A==" saltValue="AG99aW+Ua5rXeDLOD+ugjw==" spinCount="100000" sheet="1" objects="1" scenarios="1"/>
  <mergeCells count="25">
    <mergeCell ref="E54:E55"/>
    <mergeCell ref="F54:F56"/>
    <mergeCell ref="B61:F61"/>
    <mergeCell ref="E65:F69"/>
    <mergeCell ref="D21:D22"/>
    <mergeCell ref="B24:F24"/>
    <mergeCell ref="B25:F25"/>
    <mergeCell ref="B28:F28"/>
    <mergeCell ref="B48:F48"/>
    <mergeCell ref="B43:F43"/>
    <mergeCell ref="D1:E1"/>
    <mergeCell ref="A34:A35"/>
    <mergeCell ref="B34:F34"/>
    <mergeCell ref="B35:F35"/>
    <mergeCell ref="C36:E36"/>
    <mergeCell ref="A4:A5"/>
    <mergeCell ref="B31:F31"/>
    <mergeCell ref="B4:C4"/>
    <mergeCell ref="D4:F4"/>
    <mergeCell ref="D6:D14"/>
    <mergeCell ref="F6:F14"/>
    <mergeCell ref="B16:F16"/>
    <mergeCell ref="D17:D18"/>
    <mergeCell ref="F17:F18"/>
    <mergeCell ref="B20:F20"/>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1CD47-2939-4E9D-ABC0-B592DAA1240B}">
  <sheetPr>
    <tabColor rgb="FF0070C0"/>
    <pageSetUpPr fitToPage="1"/>
  </sheetPr>
  <dimension ref="A1:R23"/>
  <sheetViews>
    <sheetView showRowColHeaders="0" workbookViewId="0">
      <selection activeCell="B12" sqref="B12"/>
    </sheetView>
  </sheetViews>
  <sheetFormatPr baseColWidth="10" defaultColWidth="11.5546875" defaultRowHeight="14.4" x14ac:dyDescent="0.3"/>
  <cols>
    <col min="1" max="1" width="4" style="19" customWidth="1"/>
    <col min="2" max="2" width="21.6640625" style="19" customWidth="1"/>
    <col min="3" max="3" width="11.21875" style="19" bestFit="1" customWidth="1"/>
    <col min="4" max="4" width="9.21875" style="19" bestFit="1" customWidth="1"/>
    <col min="5" max="5" width="10.6640625" style="19" customWidth="1"/>
    <col min="6" max="6" width="10.77734375" style="19" customWidth="1"/>
    <col min="7" max="7" width="25.21875" style="19" customWidth="1"/>
    <col min="8" max="8" width="23.33203125" style="19" customWidth="1"/>
    <col min="9" max="9" width="19.44140625" style="19" customWidth="1"/>
    <col min="10" max="10" width="21.44140625" style="19" customWidth="1"/>
    <col min="11" max="11" width="24.77734375" style="19" customWidth="1"/>
    <col min="12" max="12" width="4.33203125" style="19" customWidth="1"/>
    <col min="13" max="13" width="7.5546875" style="34" customWidth="1"/>
    <col min="14" max="14" width="6" style="34" bestFit="1" customWidth="1"/>
    <col min="15" max="15" width="9.33203125" style="19" bestFit="1" customWidth="1"/>
    <col min="16" max="18" width="11.5546875" style="19" customWidth="1"/>
    <col min="19" max="16384" width="11.5546875" style="19"/>
  </cols>
  <sheetData>
    <row r="1" spans="1:18" x14ac:dyDescent="0.3">
      <c r="A1" s="9"/>
      <c r="B1" s="9"/>
      <c r="C1" s="9"/>
      <c r="D1" s="9"/>
      <c r="E1" s="9"/>
      <c r="F1" s="9"/>
      <c r="G1" s="9"/>
      <c r="H1" s="9"/>
      <c r="I1" s="9"/>
      <c r="J1" s="9"/>
      <c r="K1" s="9"/>
      <c r="L1" s="9"/>
      <c r="M1" s="32"/>
      <c r="N1" s="32"/>
    </row>
    <row r="2" spans="1:18" ht="18" x14ac:dyDescent="0.35">
      <c r="A2" s="10" t="s">
        <v>27</v>
      </c>
      <c r="B2" s="9"/>
      <c r="C2" s="9"/>
      <c r="D2" s="9"/>
      <c r="E2" s="9"/>
      <c r="F2" s="9"/>
      <c r="G2" s="9"/>
      <c r="H2" s="9"/>
      <c r="I2" s="9"/>
      <c r="J2" s="9"/>
      <c r="K2" s="9"/>
      <c r="L2" s="9"/>
      <c r="M2" s="32"/>
      <c r="N2" s="32"/>
    </row>
    <row r="3" spans="1:18" x14ac:dyDescent="0.3">
      <c r="A3" s="79" t="s">
        <v>133</v>
      </c>
      <c r="B3" s="13"/>
      <c r="C3" s="13"/>
      <c r="D3" s="13"/>
      <c r="E3" s="13"/>
      <c r="F3" s="13"/>
      <c r="G3" s="13"/>
      <c r="H3" s="13"/>
      <c r="I3" s="13"/>
      <c r="J3" s="13"/>
      <c r="K3" s="13"/>
      <c r="L3" s="13"/>
      <c r="M3" s="1"/>
      <c r="N3" s="1"/>
    </row>
    <row r="4" spans="1:18" x14ac:dyDescent="0.3">
      <c r="A4" s="484" t="s">
        <v>356</v>
      </c>
      <c r="B4" s="484"/>
      <c r="C4" s="484"/>
      <c r="D4" s="484"/>
      <c r="E4" s="484"/>
      <c r="F4" s="484"/>
      <c r="G4" s="484"/>
      <c r="H4" s="484"/>
      <c r="I4" s="484"/>
      <c r="J4" s="484"/>
      <c r="K4" s="484"/>
      <c r="L4" s="13"/>
      <c r="M4" s="1"/>
      <c r="N4" s="1"/>
      <c r="O4" s="20"/>
    </row>
    <row r="5" spans="1:18" x14ac:dyDescent="0.3">
      <c r="A5" s="13"/>
      <c r="B5" s="13" t="s">
        <v>357</v>
      </c>
      <c r="C5" s="13"/>
      <c r="D5" s="13"/>
      <c r="E5" s="13"/>
      <c r="F5" s="13"/>
      <c r="G5" s="13"/>
      <c r="H5" s="13"/>
      <c r="I5" s="13"/>
      <c r="J5" s="13"/>
      <c r="K5" s="486" t="s">
        <v>361</v>
      </c>
      <c r="L5" s="13"/>
      <c r="M5" s="1"/>
      <c r="N5" s="1"/>
    </row>
    <row r="6" spans="1:18" ht="14.4" customHeight="1" x14ac:dyDescent="0.3">
      <c r="A6" s="81"/>
      <c r="B6" s="13"/>
      <c r="C6" s="13"/>
      <c r="D6" s="13"/>
      <c r="E6" s="13"/>
      <c r="F6" s="13"/>
      <c r="G6" s="13"/>
      <c r="H6" s="13"/>
      <c r="I6" s="13"/>
      <c r="J6" s="13"/>
      <c r="K6" s="486"/>
      <c r="L6" s="13"/>
      <c r="M6" s="1"/>
      <c r="N6" s="1"/>
    </row>
    <row r="7" spans="1:18" x14ac:dyDescent="0.3">
      <c r="A7" s="81" t="s">
        <v>147</v>
      </c>
      <c r="B7" s="13"/>
      <c r="C7" s="13"/>
      <c r="D7" s="13"/>
      <c r="E7" s="13"/>
      <c r="F7" s="13"/>
      <c r="G7" s="13"/>
      <c r="H7" s="13"/>
      <c r="I7" s="13"/>
      <c r="J7" s="13"/>
      <c r="K7" s="486"/>
      <c r="L7" s="13"/>
      <c r="M7" s="1"/>
      <c r="N7" s="1"/>
    </row>
    <row r="8" spans="1:18" ht="14.4" customHeight="1" x14ac:dyDescent="0.3">
      <c r="A8" s="13"/>
      <c r="B8" s="373" t="s">
        <v>314</v>
      </c>
      <c r="C8" s="13"/>
      <c r="D8" s="13"/>
      <c r="E8" s="13"/>
      <c r="F8" s="13"/>
      <c r="G8" s="13"/>
      <c r="H8" s="13"/>
      <c r="I8" s="13"/>
      <c r="J8" s="13"/>
      <c r="K8" s="486"/>
      <c r="L8" s="13"/>
      <c r="M8" s="1"/>
      <c r="N8" s="1"/>
    </row>
    <row r="9" spans="1:18" ht="14.4" customHeight="1" x14ac:dyDescent="0.3">
      <c r="A9" s="13"/>
      <c r="B9" s="81"/>
      <c r="C9" s="373" t="s">
        <v>313</v>
      </c>
      <c r="D9" s="81"/>
      <c r="E9" s="81"/>
      <c r="F9" s="81"/>
      <c r="G9" s="81"/>
      <c r="H9" s="81"/>
      <c r="I9" s="81"/>
      <c r="J9" s="81"/>
      <c r="K9" s="486"/>
      <c r="L9" s="13"/>
      <c r="M9" s="1"/>
      <c r="N9" s="1"/>
    </row>
    <row r="10" spans="1:18" ht="14.4" customHeight="1" x14ac:dyDescent="0.3">
      <c r="A10" s="13"/>
      <c r="B10" s="13"/>
      <c r="C10" s="423" t="s">
        <v>470</v>
      </c>
      <c r="D10" s="13"/>
      <c r="E10" s="13"/>
      <c r="F10" s="13"/>
      <c r="G10" s="13"/>
      <c r="H10" s="13"/>
      <c r="I10" s="13"/>
      <c r="J10" s="13"/>
      <c r="K10" s="486"/>
      <c r="L10" s="13"/>
      <c r="M10" s="1"/>
      <c r="N10" s="1"/>
    </row>
    <row r="11" spans="1:18" ht="28.8" x14ac:dyDescent="0.3">
      <c r="A11" s="13"/>
      <c r="B11" s="11" t="s">
        <v>28</v>
      </c>
      <c r="C11" s="12" t="s">
        <v>29</v>
      </c>
      <c r="D11" s="12" t="s">
        <v>6</v>
      </c>
      <c r="E11" s="12" t="s">
        <v>31</v>
      </c>
      <c r="F11" s="12" t="s">
        <v>4</v>
      </c>
      <c r="G11" s="12" t="s">
        <v>7</v>
      </c>
      <c r="H11" s="12" t="s">
        <v>3</v>
      </c>
      <c r="I11" s="12" t="s">
        <v>40</v>
      </c>
      <c r="J11" s="14" t="s">
        <v>5</v>
      </c>
      <c r="K11" s="14" t="s">
        <v>350</v>
      </c>
      <c r="L11" s="13"/>
      <c r="M11" s="424" t="s">
        <v>66</v>
      </c>
      <c r="N11" s="424" t="s">
        <v>67</v>
      </c>
      <c r="O11" s="425" t="s">
        <v>58</v>
      </c>
      <c r="P11" s="425" t="s">
        <v>2</v>
      </c>
      <c r="Q11" s="426" t="s">
        <v>59</v>
      </c>
      <c r="R11" s="426" t="s">
        <v>60</v>
      </c>
    </row>
    <row r="12" spans="1:18" s="21" customFormat="1" ht="13.8" x14ac:dyDescent="0.3">
      <c r="A12" s="15"/>
      <c r="B12" s="94"/>
      <c r="C12" s="84"/>
      <c r="D12" s="95"/>
      <c r="E12" s="95"/>
      <c r="F12" s="85"/>
      <c r="G12" s="85"/>
      <c r="H12" s="85"/>
      <c r="I12" s="379"/>
      <c r="J12" s="85"/>
      <c r="K12" s="344"/>
      <c r="L12" s="15"/>
      <c r="M12" s="427" t="str">
        <f>LEFT(B12,6)</f>
        <v/>
      </c>
      <c r="N12" s="427" t="str">
        <f>IF(E12="hour",0.25,IF(E12="day",2,IF(E12="week",10,"")))</f>
        <v/>
      </c>
      <c r="O12" s="428" t="str">
        <f>IF(M12="Academ","2.1",IF(M12="Englis","2.12",IF(M12="German","2.11",IF(M12="Other","2.13",IF(M12="Presen","2.2",IF(M12="Univer","2.22",IF(M12="Naviga","2.5",IF(M12="Litera","2.6",IF(M12="Propos","2.7",IF(M12="Time/ ","2.4",IF(M12="Gender","2.3",IF(M12="Career","2.8",IF(M12="(Other","2.1",IF(M12="Techni","2.21",IF(M12="Comput","2.3","")))))))))))))))</f>
        <v/>
      </c>
      <c r="P12" s="429">
        <f>C12</f>
        <v>0</v>
      </c>
      <c r="Q12" s="430" t="e">
        <f>D12*N12</f>
        <v>#VALUE!</v>
      </c>
      <c r="R12" s="428" t="str">
        <f>D12&amp;"-"&amp;E12&amp;" "&amp;F12&amp;" "&amp;G12&amp;", "&amp;H12&amp;", "&amp;I12&amp;", "&amp;J12&amp;", "&amp;K12</f>
        <v xml:space="preserve">-  , , , , </v>
      </c>
    </row>
    <row r="13" spans="1:18" s="21" customFormat="1" ht="13.8" x14ac:dyDescent="0.3">
      <c r="A13" s="15"/>
      <c r="B13" s="94"/>
      <c r="C13" s="84"/>
      <c r="D13" s="95"/>
      <c r="E13" s="95"/>
      <c r="F13" s="85"/>
      <c r="G13" s="375"/>
      <c r="H13" s="375"/>
      <c r="I13" s="375"/>
      <c r="J13" s="85"/>
      <c r="K13" s="344"/>
      <c r="L13" s="15"/>
      <c r="M13" s="427" t="str">
        <f t="shared" ref="M13:M19" si="0">LEFT(B13,6)</f>
        <v/>
      </c>
      <c r="N13" s="427" t="str">
        <f t="shared" ref="N13:N19" si="1">IF(E13="hour",0.25,IF(E13="day",2,IF(E13="week",10,"")))</f>
        <v/>
      </c>
      <c r="O13" s="428" t="str">
        <f t="shared" ref="O13:O19" si="2">IF(M13="Academ","2.1",IF(M13="Englis","2.12",IF(M13="German","2.11",IF(M13="Other","2.13",IF(M13="Presen","2.2",IF(M13="Univer","2.22",IF(M13="Naviga","2.5",IF(M13="Litera","2.6",IF(M13="Propos","2.7",IF(M13="Time/ ","2.4",IF(M13="Gender","2.3",IF(M13="Career","2.8",IF(M13="(Other","2.1",IF(M13="Techni","2.21",IF(M13="Comput","2.3","")))))))))))))))</f>
        <v/>
      </c>
      <c r="P13" s="429">
        <f t="shared" ref="P13:P19" si="3">C13</f>
        <v>0</v>
      </c>
      <c r="Q13" s="430" t="e">
        <f t="shared" ref="Q13:Q19" si="4">D13*N13</f>
        <v>#VALUE!</v>
      </c>
      <c r="R13" s="428" t="str">
        <f t="shared" ref="R13:R19" si="5">D13&amp;"-"&amp;E13&amp;" "&amp;F13&amp;" "&amp;G13&amp;", "&amp;H13&amp;", "&amp;I13&amp;", "&amp;J13&amp;", "&amp;K13</f>
        <v xml:space="preserve">-  , , , , </v>
      </c>
    </row>
    <row r="14" spans="1:18" s="21" customFormat="1" ht="13.8" x14ac:dyDescent="0.3">
      <c r="A14" s="15"/>
      <c r="B14" s="94"/>
      <c r="C14" s="84"/>
      <c r="D14" s="95"/>
      <c r="E14" s="95"/>
      <c r="F14" s="85"/>
      <c r="G14" s="375"/>
      <c r="H14" s="375"/>
      <c r="I14" s="375"/>
      <c r="J14" s="85"/>
      <c r="K14" s="344"/>
      <c r="L14" s="15"/>
      <c r="M14" s="427" t="str">
        <f>LEFT(B14,6)</f>
        <v/>
      </c>
      <c r="N14" s="427" t="str">
        <f t="shared" si="1"/>
        <v/>
      </c>
      <c r="O14" s="428" t="str">
        <f t="shared" si="2"/>
        <v/>
      </c>
      <c r="P14" s="429">
        <f>C14</f>
        <v>0</v>
      </c>
      <c r="Q14" s="430" t="e">
        <f t="shared" si="4"/>
        <v>#VALUE!</v>
      </c>
      <c r="R14" s="428" t="str">
        <f t="shared" si="5"/>
        <v xml:space="preserve">-  , , , , </v>
      </c>
    </row>
    <row r="15" spans="1:18" s="21" customFormat="1" ht="13.8" x14ac:dyDescent="0.3">
      <c r="A15" s="15"/>
      <c r="B15" s="94"/>
      <c r="C15" s="84"/>
      <c r="D15" s="95"/>
      <c r="E15" s="95"/>
      <c r="F15" s="85"/>
      <c r="G15" s="375"/>
      <c r="H15" s="375"/>
      <c r="I15" s="375"/>
      <c r="J15" s="85"/>
      <c r="K15" s="344"/>
      <c r="L15" s="15"/>
      <c r="M15" s="427" t="str">
        <f t="shared" si="0"/>
        <v/>
      </c>
      <c r="N15" s="427" t="str">
        <f t="shared" si="1"/>
        <v/>
      </c>
      <c r="O15" s="428" t="str">
        <f t="shared" si="2"/>
        <v/>
      </c>
      <c r="P15" s="429">
        <f t="shared" si="3"/>
        <v>0</v>
      </c>
      <c r="Q15" s="430" t="e">
        <f t="shared" si="4"/>
        <v>#VALUE!</v>
      </c>
      <c r="R15" s="428" t="str">
        <f t="shared" si="5"/>
        <v xml:space="preserve">-  , , , , </v>
      </c>
    </row>
    <row r="16" spans="1:18" s="21" customFormat="1" ht="13.8" x14ac:dyDescent="0.3">
      <c r="A16" s="15"/>
      <c r="B16" s="94"/>
      <c r="C16" s="84"/>
      <c r="D16" s="95"/>
      <c r="E16" s="95"/>
      <c r="F16" s="85"/>
      <c r="G16" s="375"/>
      <c r="H16" s="375"/>
      <c r="I16" s="375"/>
      <c r="J16" s="85"/>
      <c r="K16" s="344"/>
      <c r="L16" s="15"/>
      <c r="M16" s="427" t="str">
        <f t="shared" si="0"/>
        <v/>
      </c>
      <c r="N16" s="427" t="str">
        <f t="shared" si="1"/>
        <v/>
      </c>
      <c r="O16" s="428" t="str">
        <f t="shared" si="2"/>
        <v/>
      </c>
      <c r="P16" s="429">
        <f t="shared" si="3"/>
        <v>0</v>
      </c>
      <c r="Q16" s="430" t="e">
        <f t="shared" si="4"/>
        <v>#VALUE!</v>
      </c>
      <c r="R16" s="428" t="str">
        <f t="shared" si="5"/>
        <v xml:space="preserve">-  , , , , </v>
      </c>
    </row>
    <row r="17" spans="1:18" s="21" customFormat="1" ht="13.8" x14ac:dyDescent="0.3">
      <c r="A17" s="15"/>
      <c r="B17" s="94"/>
      <c r="C17" s="84"/>
      <c r="D17" s="95"/>
      <c r="E17" s="95"/>
      <c r="F17" s="85"/>
      <c r="G17" s="375"/>
      <c r="H17" s="375"/>
      <c r="I17" s="375"/>
      <c r="J17" s="85"/>
      <c r="K17" s="344"/>
      <c r="L17" s="15"/>
      <c r="M17" s="427" t="str">
        <f t="shared" si="0"/>
        <v/>
      </c>
      <c r="N17" s="427" t="str">
        <f t="shared" si="1"/>
        <v/>
      </c>
      <c r="O17" s="428" t="str">
        <f t="shared" si="2"/>
        <v/>
      </c>
      <c r="P17" s="429">
        <f t="shared" si="3"/>
        <v>0</v>
      </c>
      <c r="Q17" s="430" t="e">
        <f t="shared" si="4"/>
        <v>#VALUE!</v>
      </c>
      <c r="R17" s="428" t="str">
        <f t="shared" si="5"/>
        <v xml:space="preserve">-  , , , , </v>
      </c>
    </row>
    <row r="18" spans="1:18" s="21" customFormat="1" ht="13.8" x14ac:dyDescent="0.3">
      <c r="A18" s="15"/>
      <c r="B18" s="94"/>
      <c r="C18" s="84"/>
      <c r="D18" s="95"/>
      <c r="E18" s="95"/>
      <c r="F18" s="85"/>
      <c r="G18" s="375"/>
      <c r="H18" s="375"/>
      <c r="I18" s="375"/>
      <c r="J18" s="85"/>
      <c r="K18" s="344"/>
      <c r="L18" s="15"/>
      <c r="M18" s="427" t="str">
        <f t="shared" si="0"/>
        <v/>
      </c>
      <c r="N18" s="427" t="str">
        <f t="shared" si="1"/>
        <v/>
      </c>
      <c r="O18" s="428" t="str">
        <f t="shared" si="2"/>
        <v/>
      </c>
      <c r="P18" s="429">
        <f t="shared" si="3"/>
        <v>0</v>
      </c>
      <c r="Q18" s="430" t="e">
        <f t="shared" si="4"/>
        <v>#VALUE!</v>
      </c>
      <c r="R18" s="428" t="str">
        <f t="shared" si="5"/>
        <v xml:space="preserve">-  , , , , </v>
      </c>
    </row>
    <row r="19" spans="1:18" s="21" customFormat="1" ht="13.8" x14ac:dyDescent="0.3">
      <c r="A19" s="15"/>
      <c r="B19" s="94"/>
      <c r="C19" s="84"/>
      <c r="D19" s="95"/>
      <c r="E19" s="95"/>
      <c r="F19" s="85"/>
      <c r="G19" s="375"/>
      <c r="H19" s="375"/>
      <c r="I19" s="375"/>
      <c r="J19" s="85"/>
      <c r="K19" s="344"/>
      <c r="L19" s="15"/>
      <c r="M19" s="427" t="str">
        <f t="shared" si="0"/>
        <v/>
      </c>
      <c r="N19" s="427" t="str">
        <f t="shared" si="1"/>
        <v/>
      </c>
      <c r="O19" s="428" t="str">
        <f t="shared" si="2"/>
        <v/>
      </c>
      <c r="P19" s="429">
        <f t="shared" si="3"/>
        <v>0</v>
      </c>
      <c r="Q19" s="430" t="e">
        <f t="shared" si="4"/>
        <v>#VALUE!</v>
      </c>
      <c r="R19" s="428" t="str">
        <f t="shared" si="5"/>
        <v xml:space="preserve">-  , , , , </v>
      </c>
    </row>
    <row r="20" spans="1:18" s="21" customFormat="1" ht="96.6" x14ac:dyDescent="0.3">
      <c r="A20" s="15"/>
      <c r="B20" s="103" t="s">
        <v>172</v>
      </c>
      <c r="C20" s="107"/>
      <c r="D20" s="485" t="s">
        <v>30</v>
      </c>
      <c r="E20" s="485"/>
      <c r="F20" s="103" t="s">
        <v>316</v>
      </c>
      <c r="G20" s="103" t="s">
        <v>32</v>
      </c>
      <c r="H20" s="103" t="s">
        <v>50</v>
      </c>
      <c r="I20" s="108" t="s">
        <v>317</v>
      </c>
      <c r="J20" s="103" t="s">
        <v>176</v>
      </c>
      <c r="K20" s="107"/>
      <c r="L20" s="13"/>
      <c r="M20" s="1"/>
      <c r="N20" s="1"/>
    </row>
    <row r="21" spans="1:18" s="22" customFormat="1" ht="41.4" x14ac:dyDescent="0.25">
      <c r="A21" s="55" t="s">
        <v>43</v>
      </c>
      <c r="B21" s="109" t="s">
        <v>26</v>
      </c>
      <c r="C21" s="110">
        <v>43831</v>
      </c>
      <c r="D21" s="111">
        <v>2.5</v>
      </c>
      <c r="E21" s="111" t="s">
        <v>24</v>
      </c>
      <c r="F21" s="109" t="s">
        <v>34</v>
      </c>
      <c r="G21" s="112" t="s">
        <v>41</v>
      </c>
      <c r="H21" s="112" t="s">
        <v>39</v>
      </c>
      <c r="I21" s="113" t="s">
        <v>42</v>
      </c>
      <c r="J21" s="343" t="s">
        <v>177</v>
      </c>
      <c r="K21" s="343" t="s">
        <v>449</v>
      </c>
      <c r="L21" s="18"/>
      <c r="M21" s="33"/>
      <c r="N21" s="33"/>
    </row>
    <row r="22" spans="1:18" s="22" customFormat="1" ht="41.4" x14ac:dyDescent="0.25">
      <c r="A22" s="55" t="s">
        <v>44</v>
      </c>
      <c r="B22" s="112" t="s">
        <v>12</v>
      </c>
      <c r="C22" s="110">
        <v>43831</v>
      </c>
      <c r="D22" s="111">
        <v>1</v>
      </c>
      <c r="E22" s="111" t="s">
        <v>25</v>
      </c>
      <c r="F22" s="112" t="s">
        <v>35</v>
      </c>
      <c r="G22" s="112" t="s">
        <v>45</v>
      </c>
      <c r="H22" s="112" t="s">
        <v>48</v>
      </c>
      <c r="I22" s="112" t="s">
        <v>46</v>
      </c>
      <c r="J22" s="343" t="s">
        <v>47</v>
      </c>
      <c r="K22" s="343" t="s">
        <v>49</v>
      </c>
      <c r="L22" s="18"/>
      <c r="M22" s="33"/>
      <c r="N22" s="33"/>
    </row>
    <row r="23" spans="1:18" x14ac:dyDescent="0.3">
      <c r="A23" s="13"/>
      <c r="B23" s="13"/>
      <c r="C23" s="13"/>
      <c r="D23" s="13"/>
      <c r="E23" s="13"/>
      <c r="F23" s="13"/>
      <c r="G23" s="13"/>
      <c r="H23" s="13"/>
      <c r="I23" s="13"/>
      <c r="J23" s="13"/>
      <c r="K23" s="13"/>
      <c r="L23" s="13"/>
      <c r="M23" s="1"/>
      <c r="N23" s="1"/>
    </row>
  </sheetData>
  <sheetProtection algorithmName="SHA-512" hashValue="b3xNAF9oPoKGkkVh6s3gcPN1OVQHZIh8qRziSiTzT27JW6eXyrRs51n2RnQqabNuzC4fVitt4CuGtQw7xt2n0w==" saltValue="wrxTyvo7nvfMsIZ6FLoG7g==" spinCount="100000" sheet="1" formatRows="0" selectLockedCells="1"/>
  <mergeCells count="3">
    <mergeCell ref="A4:K4"/>
    <mergeCell ref="D20:E20"/>
    <mergeCell ref="K5:K10"/>
  </mergeCells>
  <dataValidations count="9">
    <dataValidation type="date" allowBlank="1" showInputMessage="1" showErrorMessage="1" promptTitle="enter dd/MM/yyyy or TT.MM.JJJJ" prompt="depending on your system settings (between 01/01/2017 and 31/12/2022)." sqref="C12:C19" xr:uid="{EABA91A0-486D-401A-ACA1-72DF9F4146C2}">
      <formula1>42736</formula1>
      <formula2>44926</formula2>
    </dataValidation>
    <dataValidation type="textLength" operator="lessThanOrEqual" allowBlank="1" showInputMessage="1" showErrorMessage="1" promptTitle="Event + preparation" prompt="(+ any post-event work)_x000a_Also see remark below." sqref="D12:D19" xr:uid="{5C9F4BC5-729F-417F-855A-EA3CC93C13CA}">
      <formula1>4</formula1>
    </dataValidation>
    <dataValidation type="textLength" operator="lessThanOrEqual" allowBlank="1" showInputMessage="1" showErrorMessage="1" prompt="max. 120 chars" sqref="G12:G19" xr:uid="{53488F0D-E76A-43E4-B4EF-C54723EB87E6}">
      <formula1>120</formula1>
    </dataValidation>
    <dataValidation type="textLength" operator="lessThanOrEqual" allowBlank="1" showInputMessage="1" showErrorMessage="1" prompt="max. 50 chars" sqref="H12:I19" xr:uid="{CC7D5D36-ACA3-437F-A38F-8340781AB0AC}">
      <formula1>50</formula1>
    </dataValidation>
    <dataValidation type="textLength" operator="lessThanOrEqual" allowBlank="1" showInputMessage="1" showErrorMessage="1" prompt="max. 40 chars" sqref="J12:J19" xr:uid="{0D57DC8F-5C08-4FDE-B853-FB9B3DA49EF7}">
      <formula1>40</formula1>
    </dataValidation>
    <dataValidation allowBlank="1" showInputMessage="1" showErrorMessage="1" prompt="(2 days workshop, 0.5 day preparation)" sqref="D21" xr:uid="{598BF255-ACC3-41E6-ACEC-B41F43B6BCD2}"/>
    <dataValidation type="textLength" operator="lessThanOrEqual" allowBlank="1" showInputMessage="1" showErrorMessage="1" prompt="max. 80 chars" sqref="K12:K19" xr:uid="{08315215-4778-416A-B50A-C5CC80AA2025}">
      <formula1>80</formula1>
    </dataValidation>
    <dataValidation type="date" allowBlank="1" showInputMessage="1" showErrorMessage="1" sqref="P12:P19" xr:uid="{580F5483-3C2D-450B-983D-429E7E876285}">
      <formula1>43831</formula1>
      <formula2>48579</formula2>
    </dataValidation>
    <dataValidation type="textLength" operator="lessThanOrEqual" allowBlank="1" showInputMessage="1" showErrorMessage="1" sqref="O12:O19" xr:uid="{AB473DCB-748E-4D92-B5CE-ABBE7A072028}">
      <formula1>4</formula1>
    </dataValidation>
  </dataValidations>
  <pageMargins left="0.25" right="0.25" top="0.75" bottom="0.75" header="0.3" footer="0.3"/>
  <pageSetup paperSize="9" scale="42"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Select workload unit from list" prompt="event + preparation + any post-event work._x000a_Also see remark below." xr:uid="{C75B52CE-DD60-40E7-8B89-0528FEEDE7B0}">
          <x14:formula1>
            <xm:f>Dropdown_lists!$B$3:$B$5</xm:f>
          </x14:formula1>
          <xm:sqref>E12:E19</xm:sqref>
        </x14:dataValidation>
        <x14:dataValidation type="list" allowBlank="1" showInputMessage="1" showErrorMessage="1" promptTitle="Select from the list" prompt="For 'Other' provide information in 'Further Details'" xr:uid="{14B95505-169F-4829-B144-23B777CDBC47}">
          <x14:formula1>
            <xm:f>Dropdown_lists!$G$3:$G$9</xm:f>
          </x14:formula1>
          <xm:sqref>F12:F19</xm:sqref>
        </x14:dataValidation>
        <x14:dataValidation type="list" allowBlank="1" showInputMessage="1" showErrorMessage="1" prompt="Select topic from dropdown list" xr:uid="{4365EFCE-9205-414F-82CF-877C09B9D866}">
          <x14:formula1>
            <xm:f>Dropdown_lists!$D$3:$D$17</xm:f>
          </x14:formula1>
          <xm:sqref>B12:B19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2AFA7-49D4-491F-9F48-E9CED73F976B}">
  <sheetPr>
    <tabColor rgb="FF0070C0"/>
  </sheetPr>
  <dimension ref="A1:K24"/>
  <sheetViews>
    <sheetView showRowColHeaders="0" workbookViewId="0">
      <selection activeCell="C12" sqref="C12"/>
    </sheetView>
  </sheetViews>
  <sheetFormatPr baseColWidth="10" defaultRowHeight="14.4" x14ac:dyDescent="0.3"/>
  <cols>
    <col min="1" max="1" width="4.88671875" customWidth="1"/>
    <col min="2" max="2" width="16.44140625" customWidth="1"/>
    <col min="3" max="3" width="14.77734375" bestFit="1" customWidth="1"/>
    <col min="4" max="4" width="35.44140625" customWidth="1"/>
    <col min="5" max="5" width="27.6640625" customWidth="1"/>
    <col min="6" max="6" width="39.109375" customWidth="1"/>
    <col min="7" max="7" width="4.5546875" customWidth="1"/>
    <col min="8" max="11" width="11.5546875" hidden="1" customWidth="1"/>
  </cols>
  <sheetData>
    <row r="1" spans="1:11" x14ac:dyDescent="0.3">
      <c r="A1" s="9"/>
      <c r="B1" s="9"/>
      <c r="C1" s="9"/>
      <c r="D1" s="9"/>
      <c r="E1" s="9"/>
      <c r="F1" s="9"/>
      <c r="G1" s="9"/>
    </row>
    <row r="2" spans="1:11" ht="18" x14ac:dyDescent="0.35">
      <c r="A2" s="10" t="s">
        <v>51</v>
      </c>
      <c r="B2" s="9"/>
      <c r="C2" s="9"/>
      <c r="D2" s="9"/>
      <c r="E2" s="9"/>
      <c r="F2" s="9"/>
      <c r="G2" s="9"/>
    </row>
    <row r="3" spans="1:11" x14ac:dyDescent="0.3">
      <c r="A3" s="13"/>
      <c r="B3" s="13"/>
      <c r="C3" s="13"/>
      <c r="D3" s="13"/>
      <c r="E3" s="13"/>
      <c r="F3" s="13"/>
      <c r="G3" s="16"/>
    </row>
    <row r="4" spans="1:11" x14ac:dyDescent="0.3">
      <c r="A4" s="79" t="s">
        <v>381</v>
      </c>
      <c r="B4" s="13"/>
      <c r="C4" s="13"/>
      <c r="D4" s="13"/>
      <c r="E4" s="13"/>
      <c r="F4" s="13"/>
      <c r="G4" s="16"/>
    </row>
    <row r="5" spans="1:11" ht="14.4" customHeight="1" x14ac:dyDescent="0.3">
      <c r="A5" s="13"/>
      <c r="B5" s="13"/>
      <c r="C5" s="13"/>
      <c r="D5" s="13"/>
      <c r="E5" s="13"/>
      <c r="F5" s="13"/>
      <c r="G5" s="16"/>
    </row>
    <row r="6" spans="1:11" ht="14.4" customHeight="1" x14ac:dyDescent="0.3">
      <c r="A6" s="81" t="s">
        <v>358</v>
      </c>
      <c r="B6" s="376"/>
      <c r="C6" s="376"/>
      <c r="D6" s="376"/>
      <c r="E6" s="376"/>
      <c r="F6" s="486" t="s">
        <v>360</v>
      </c>
      <c r="G6" s="16"/>
    </row>
    <row r="7" spans="1:11" x14ac:dyDescent="0.3">
      <c r="A7" s="60"/>
      <c r="B7" s="377" t="s">
        <v>359</v>
      </c>
      <c r="C7" s="60"/>
      <c r="D7" s="60"/>
      <c r="E7" s="60"/>
      <c r="F7" s="486"/>
      <c r="G7" s="16"/>
    </row>
    <row r="8" spans="1:11" ht="14.4" customHeight="1" x14ac:dyDescent="0.3">
      <c r="A8" s="13"/>
      <c r="B8" s="13"/>
      <c r="C8" s="13"/>
      <c r="D8" s="13"/>
      <c r="E8" s="13"/>
      <c r="F8" s="486"/>
      <c r="G8" s="16"/>
    </row>
    <row r="9" spans="1:11" ht="18" x14ac:dyDescent="0.35">
      <c r="A9" s="13"/>
      <c r="B9" s="23" t="s">
        <v>52</v>
      </c>
      <c r="C9" s="13"/>
      <c r="D9" s="13"/>
      <c r="E9" s="13"/>
      <c r="F9" s="486"/>
      <c r="G9" s="16"/>
    </row>
    <row r="10" spans="1:11" ht="28.8" x14ac:dyDescent="0.3">
      <c r="A10" s="13"/>
      <c r="B10" s="11" t="s">
        <v>54</v>
      </c>
      <c r="C10" s="12" t="s">
        <v>53</v>
      </c>
      <c r="D10" s="12" t="s">
        <v>56</v>
      </c>
      <c r="E10" s="12" t="s">
        <v>334</v>
      </c>
      <c r="F10" s="422" t="s">
        <v>464</v>
      </c>
      <c r="G10" s="16"/>
      <c r="H10" s="24" t="s">
        <v>58</v>
      </c>
      <c r="I10" s="24" t="s">
        <v>2</v>
      </c>
      <c r="J10" s="25" t="s">
        <v>59</v>
      </c>
      <c r="K10" s="25" t="s">
        <v>60</v>
      </c>
    </row>
    <row r="11" spans="1:11" s="90" customFormat="1" x14ac:dyDescent="0.3">
      <c r="A11" s="89"/>
      <c r="B11" s="349"/>
      <c r="C11" s="84"/>
      <c r="D11" s="350"/>
      <c r="E11" s="383" t="s">
        <v>388</v>
      </c>
      <c r="F11" s="350"/>
      <c r="G11" s="16"/>
      <c r="H11" s="90" t="str">
        <f>IF(B11="First author","3.1",IF(B11="Co-author","3.3",""))</f>
        <v/>
      </c>
      <c r="I11" s="351">
        <f>C11</f>
        <v>0</v>
      </c>
      <c r="J11" s="378" t="str">
        <f>IF(B11="First author",3,IF(B11="Co-author",0.5,""))</f>
        <v/>
      </c>
      <c r="K11" s="90" t="str">
        <f>D11&amp;", "&amp;F11&amp;", doi: "&amp;E11</f>
        <v>, , doi: 10.</v>
      </c>
    </row>
    <row r="12" spans="1:11" s="90" customFormat="1" x14ac:dyDescent="0.3">
      <c r="A12" s="89"/>
      <c r="B12" s="349"/>
      <c r="C12" s="84"/>
      <c r="D12" s="350"/>
      <c r="E12" s="383" t="s">
        <v>388</v>
      </c>
      <c r="F12" s="350"/>
      <c r="G12" s="16"/>
      <c r="H12" s="90" t="str">
        <f t="shared" ref="H12:H13" si="0">IF(B12="First author","3.1",IF(B12="Co-author","3.3",""))</f>
        <v/>
      </c>
      <c r="I12" s="351">
        <f t="shared" ref="I12:I13" si="1">C12</f>
        <v>0</v>
      </c>
      <c r="J12" s="378" t="str">
        <f t="shared" ref="J12:J13" si="2">IF(B12="First author",3,IF(B12="Co-author",0.5,""))</f>
        <v/>
      </c>
      <c r="K12" s="90" t="str">
        <f t="shared" ref="K12:K13" si="3">D12&amp;", "&amp;F12&amp;", doi: "&amp;E12</f>
        <v>, , doi: 10.</v>
      </c>
    </row>
    <row r="13" spans="1:11" s="90" customFormat="1" x14ac:dyDescent="0.3">
      <c r="A13" s="89"/>
      <c r="B13" s="349"/>
      <c r="C13" s="84"/>
      <c r="D13" s="350"/>
      <c r="E13" s="383" t="s">
        <v>388</v>
      </c>
      <c r="F13" s="350"/>
      <c r="G13" s="16"/>
      <c r="H13" s="90" t="str">
        <f t="shared" si="0"/>
        <v/>
      </c>
      <c r="I13" s="351">
        <f t="shared" si="1"/>
        <v>0</v>
      </c>
      <c r="J13" s="378" t="str">
        <f t="shared" si="2"/>
        <v/>
      </c>
      <c r="K13" s="90" t="str">
        <f t="shared" si="3"/>
        <v>, , doi: 10.</v>
      </c>
    </row>
    <row r="14" spans="1:11" s="28" customFormat="1" ht="12" x14ac:dyDescent="0.25">
      <c r="A14" s="56" t="s">
        <v>63</v>
      </c>
      <c r="B14" s="114" t="s">
        <v>64</v>
      </c>
      <c r="C14" s="115">
        <v>44197</v>
      </c>
      <c r="D14" s="116" t="s">
        <v>142</v>
      </c>
      <c r="E14" s="114" t="s">
        <v>333</v>
      </c>
      <c r="F14" s="116" t="s">
        <v>110</v>
      </c>
      <c r="G14" s="17"/>
      <c r="J14" s="106"/>
    </row>
    <row r="15" spans="1:11" s="21" customFormat="1" ht="36" x14ac:dyDescent="0.3">
      <c r="A15" s="15"/>
      <c r="B15" s="117" t="s">
        <v>173</v>
      </c>
      <c r="C15" s="107"/>
      <c r="D15" s="117" t="s">
        <v>65</v>
      </c>
      <c r="E15" s="117" t="s">
        <v>335</v>
      </c>
      <c r="F15" s="117" t="s">
        <v>149</v>
      </c>
      <c r="G15" s="16"/>
    </row>
    <row r="16" spans="1:11" s="21" customFormat="1" ht="13.8" x14ac:dyDescent="0.3">
      <c r="A16" s="15"/>
      <c r="B16" s="42"/>
      <c r="C16" s="420"/>
      <c r="D16" s="42"/>
      <c r="E16" s="42"/>
      <c r="F16" s="42"/>
      <c r="G16" s="16"/>
    </row>
    <row r="17" spans="1:11" s="21" customFormat="1" ht="13.8" x14ac:dyDescent="0.3">
      <c r="A17" s="64" t="s">
        <v>451</v>
      </c>
      <c r="B17" s="42"/>
      <c r="C17" s="420"/>
      <c r="D17" s="42"/>
      <c r="E17" s="42"/>
      <c r="F17" s="42"/>
      <c r="G17" s="16"/>
    </row>
    <row r="18" spans="1:11" s="28" customFormat="1" ht="12" x14ac:dyDescent="0.25">
      <c r="A18" s="27" t="s">
        <v>452</v>
      </c>
      <c r="B18" s="29"/>
      <c r="C18" s="30"/>
      <c r="D18" s="31"/>
      <c r="E18" s="29"/>
      <c r="F18" s="31"/>
      <c r="G18" s="17"/>
      <c r="J18" s="106"/>
    </row>
    <row r="19" spans="1:11" ht="30" customHeight="1" x14ac:dyDescent="0.3">
      <c r="A19" s="13"/>
      <c r="B19" s="487" t="s">
        <v>382</v>
      </c>
      <c r="C19" s="487"/>
      <c r="D19" s="487"/>
      <c r="E19" s="13"/>
      <c r="F19" s="13"/>
      <c r="G19" s="16"/>
      <c r="J19" s="105"/>
    </row>
    <row r="20" spans="1:11" ht="28.8" x14ac:dyDescent="0.3">
      <c r="A20" s="13"/>
      <c r="B20" s="11" t="s">
        <v>54</v>
      </c>
      <c r="C20" s="12" t="s">
        <v>55</v>
      </c>
      <c r="D20" s="12" t="s">
        <v>57</v>
      </c>
      <c r="E20" s="347" t="s">
        <v>334</v>
      </c>
      <c r="F20" s="422" t="s">
        <v>464</v>
      </c>
      <c r="G20" s="16"/>
      <c r="J20" s="105"/>
    </row>
    <row r="21" spans="1:11" s="90" customFormat="1" x14ac:dyDescent="0.3">
      <c r="A21" s="89"/>
      <c r="B21" s="350"/>
      <c r="C21" s="84"/>
      <c r="D21" s="350"/>
      <c r="E21" s="383" t="s">
        <v>388</v>
      </c>
      <c r="F21" s="350"/>
      <c r="G21" s="16"/>
      <c r="H21" s="90" t="str">
        <f>IF(B21="First author","3.2",IF(B21="Co-author","3.4",IF(B21="Non-peer-reviewed publication","3.5","")))</f>
        <v/>
      </c>
      <c r="I21" s="351">
        <f>C21</f>
        <v>0</v>
      </c>
      <c r="J21" s="378" t="str">
        <f>IF(B21="First author",2,IF(B21="Co-author",0.5,IF(B21="Non-peer-reviewed publication",0.5,"")))</f>
        <v/>
      </c>
      <c r="K21" s="90" t="str">
        <f>D21&amp;", "&amp;F21&amp;", doi: "&amp;E21</f>
        <v>, , doi: 10.</v>
      </c>
    </row>
    <row r="22" spans="1:11" s="90" customFormat="1" x14ac:dyDescent="0.3">
      <c r="A22" s="89"/>
      <c r="B22" s="350"/>
      <c r="C22" s="84"/>
      <c r="D22" s="350"/>
      <c r="E22" s="383" t="s">
        <v>388</v>
      </c>
      <c r="F22" s="350"/>
      <c r="G22" s="16"/>
      <c r="H22" s="90" t="str">
        <f t="shared" ref="H22:H23" si="4">IF(B22="First author","3.2",IF(B22="Co-author","3.4",IF(B22="Non-peer-reviewed publication","3.5","")))</f>
        <v/>
      </c>
      <c r="I22" s="351">
        <f t="shared" ref="I22:I23" si="5">C22</f>
        <v>0</v>
      </c>
      <c r="J22" s="378" t="str">
        <f t="shared" ref="J22:J23" si="6">IF(B22="First author",2,IF(B22="Co-author",0.5,IF(B22="Non-peer-reviewed publication",0.5,"")))</f>
        <v/>
      </c>
      <c r="K22" s="90" t="str">
        <f t="shared" ref="K22:K23" si="7">D22&amp;", "&amp;F22&amp;", doi: "&amp;E22</f>
        <v>, , doi: 10.</v>
      </c>
    </row>
    <row r="23" spans="1:11" s="90" customFormat="1" x14ac:dyDescent="0.3">
      <c r="A23" s="89"/>
      <c r="B23" s="350"/>
      <c r="C23" s="84"/>
      <c r="D23" s="350"/>
      <c r="E23" s="383" t="s">
        <v>388</v>
      </c>
      <c r="F23" s="350"/>
      <c r="G23" s="16"/>
      <c r="H23" s="90" t="str">
        <f t="shared" si="4"/>
        <v/>
      </c>
      <c r="I23" s="351">
        <f t="shared" si="5"/>
        <v>0</v>
      </c>
      <c r="J23" s="378" t="str">
        <f t="shared" si="6"/>
        <v/>
      </c>
      <c r="K23" s="90" t="str">
        <f t="shared" si="7"/>
        <v>, , doi: 10.</v>
      </c>
    </row>
    <row r="24" spans="1:11" s="21" customFormat="1" ht="36" x14ac:dyDescent="0.3">
      <c r="A24" s="15"/>
      <c r="B24" s="117" t="s">
        <v>173</v>
      </c>
      <c r="C24" s="107"/>
      <c r="D24" s="117" t="s">
        <v>65</v>
      </c>
      <c r="E24" s="117" t="s">
        <v>335</v>
      </c>
      <c r="F24" s="117" t="s">
        <v>149</v>
      </c>
      <c r="G24" s="16"/>
    </row>
  </sheetData>
  <sheetProtection algorithmName="SHA-512" hashValue="iQ+lzqgEh5sZFvrXOkr8AgC1CH6Gio9RIwf0rgjyTOQ7N6WcHgorvIz7404vOj4i3AZ1LAO/EdLB90S5b70WyA==" saltValue="icKK+vLIzRtJNNefr46obQ==" spinCount="100000" sheet="1" formatRows="0" selectLockedCells="1"/>
  <mergeCells count="2">
    <mergeCell ref="B19:D19"/>
    <mergeCell ref="F6:F9"/>
  </mergeCells>
  <dataValidations count="8">
    <dataValidation type="date" allowBlank="1" showInputMessage="1" showErrorMessage="1" promptTitle="enter dd/MM/yyyy or TT.MM.JJJJ" prompt="depending on your system settings" sqref="C14 C18" xr:uid="{AFCA3660-EB92-4420-89DD-4DFEA47E4049}">
      <formula1>43831</formula1>
      <formula2>48579</formula2>
    </dataValidation>
    <dataValidation type="textLength" operator="lessThanOrEqual" allowBlank="1" showInputMessage="1" showErrorMessage="1" prompt="max. 20 chars;_x000a_if not available, enter further details!" sqref="E14 E18" xr:uid="{83771D02-5597-4DFB-B13A-D6CC4C8DC8BC}">
      <formula1>20</formula1>
    </dataValidation>
    <dataValidation type="textLength" operator="lessThanOrEqual" allowBlank="1" showInputMessage="1" showErrorMessage="1" promptTitle="not abbreviated" prompt="max. 50 chars" sqref="D18 D11:D14 D21:D23" xr:uid="{92CF4E63-4FA5-4B56-9BFD-00642B229881}">
      <formula1>50</formula1>
    </dataValidation>
    <dataValidation type="textLength" operator="lessThanOrEqual" allowBlank="1" showInputMessage="1" showErrorMessage="1" prompt="max. 100 chars." sqref="F21:F23 F11:F14 F18" xr:uid="{DA7A8D57-0B25-417B-9A5F-FE66664E9967}">
      <formula1>100</formula1>
    </dataValidation>
    <dataValidation type="textLength" operator="lessThanOrEqual" allowBlank="1" showInputMessage="1" showErrorMessage="1" sqref="H11:H13 H21:H23" xr:uid="{79E1302C-5FB2-4542-91DD-FBFDE970FCFA}">
      <formula1>4</formula1>
    </dataValidation>
    <dataValidation type="date" allowBlank="1" showInputMessage="1" showErrorMessage="1" sqref="I11:I13 I21:I23" xr:uid="{1149A735-3D60-4DBD-A0C4-25E6C2A5F9DF}">
      <formula1>43831</formula1>
      <formula2>48579</formula2>
    </dataValidation>
    <dataValidation type="date" allowBlank="1" showInputMessage="1" showErrorMessage="1" promptTitle="enter dd/MM/yyyy or TT.MM.JJJJ" prompt="depending on your system settings (between 01/01/2017 and 31/12/2022)." sqref="C11:C13 C21:C23" xr:uid="{2C9DDF2A-8E2A-422E-BFE8-45A8991C5A85}">
      <formula1>42736</formula1>
      <formula2>44926</formula2>
    </dataValidation>
    <dataValidation type="textLength" operator="lessThanOrEqual" allowBlank="1" showInputMessage="1" showErrorMessage="1" prompt="max. 30 chars;_x000a_if not available, enter further details!" sqref="E21:E23 E11:E13" xr:uid="{CA80CF8B-DA92-4A04-9FBE-9E1C9FB42E00}">
      <formula1>30</formula1>
    </dataValidation>
  </dataValidations>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Select from the list" xr:uid="{C368D169-E935-407F-8246-68FDB387814E}">
          <x14:formula1>
            <xm:f>Dropdown_lists!$B$21:$B$22</xm:f>
          </x14:formula1>
          <xm:sqref>B11:B13</xm:sqref>
        </x14:dataValidation>
        <x14:dataValidation type="list" allowBlank="1" showInputMessage="1" showErrorMessage="1" prompt="Select from the list" xr:uid="{D8BC3988-B525-412F-8C44-EE1D02274AB8}">
          <x14:formula1>
            <xm:f>Dropdown_lists!$B$21:$B$23</xm:f>
          </x14:formula1>
          <xm:sqref>B21:B23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F9DB6-4DA6-467B-BA45-63FA06AECAC9}">
  <sheetPr>
    <tabColor rgb="FF0070C0"/>
  </sheetPr>
  <dimension ref="A1:O27"/>
  <sheetViews>
    <sheetView showRowColHeaders="0" workbookViewId="0">
      <selection activeCell="B13" sqref="B13"/>
    </sheetView>
  </sheetViews>
  <sheetFormatPr baseColWidth="10" defaultRowHeight="14.4" x14ac:dyDescent="0.3"/>
  <cols>
    <col min="1" max="1" width="4.88671875" customWidth="1"/>
    <col min="2" max="2" width="23.77734375" customWidth="1"/>
    <col min="3" max="3" width="14.77734375" bestFit="1" customWidth="1"/>
    <col min="4" max="4" width="27.33203125" customWidth="1"/>
    <col min="5" max="5" width="24.77734375" customWidth="1"/>
    <col min="6" max="6" width="22.33203125" customWidth="1"/>
    <col min="7" max="7" width="20.6640625" customWidth="1"/>
    <col min="8" max="8" width="2.77734375" customWidth="1"/>
    <col min="9" max="13" width="11.5546875" hidden="1" customWidth="1"/>
  </cols>
  <sheetData>
    <row r="1" spans="1:15" x14ac:dyDescent="0.3">
      <c r="A1" s="9"/>
      <c r="B1" s="9"/>
      <c r="C1" s="9"/>
      <c r="D1" s="9"/>
      <c r="E1" s="9"/>
      <c r="F1" s="9"/>
      <c r="G1" s="9"/>
      <c r="H1" s="9"/>
    </row>
    <row r="2" spans="1:15" ht="18" x14ac:dyDescent="0.35">
      <c r="A2" s="10" t="s">
        <v>88</v>
      </c>
      <c r="B2" s="9"/>
      <c r="C2" s="9"/>
      <c r="D2" s="9"/>
      <c r="E2" s="9"/>
      <c r="F2" s="9"/>
      <c r="G2" s="9"/>
      <c r="H2" s="9"/>
    </row>
    <row r="3" spans="1:15" x14ac:dyDescent="0.3">
      <c r="A3" s="79" t="s">
        <v>120</v>
      </c>
      <c r="B3" s="13"/>
      <c r="C3" s="13"/>
      <c r="D3" s="13"/>
      <c r="E3" s="13"/>
      <c r="F3" s="13"/>
      <c r="G3" s="13"/>
      <c r="H3" s="16"/>
    </row>
    <row r="4" spans="1:15" ht="14.4" customHeight="1" x14ac:dyDescent="0.3">
      <c r="A4" s="80" t="s">
        <v>122</v>
      </c>
      <c r="B4" s="57"/>
      <c r="C4" s="57"/>
      <c r="D4" s="57"/>
      <c r="E4" s="57"/>
      <c r="F4" s="57"/>
      <c r="G4" s="57"/>
      <c r="H4" s="57"/>
    </row>
    <row r="5" spans="1:15" ht="14.4" customHeight="1" x14ac:dyDescent="0.3">
      <c r="A5" s="80" t="s">
        <v>123</v>
      </c>
      <c r="B5" s="57"/>
      <c r="C5" s="57"/>
      <c r="D5" s="57"/>
      <c r="E5" s="57"/>
      <c r="F5" s="57"/>
      <c r="G5" s="57"/>
      <c r="H5" s="57"/>
    </row>
    <row r="6" spans="1:15" s="44" customFormat="1" ht="13.8" x14ac:dyDescent="0.25">
      <c r="A6" s="39"/>
      <c r="B6" s="92" t="s">
        <v>90</v>
      </c>
      <c r="C6" s="39"/>
      <c r="D6" s="39"/>
      <c r="E6" s="92" t="s">
        <v>91</v>
      </c>
      <c r="F6" s="39"/>
      <c r="G6" s="39"/>
      <c r="H6" s="39"/>
      <c r="I6" s="43"/>
      <c r="J6" s="43"/>
      <c r="K6" s="43"/>
      <c r="L6" s="43"/>
    </row>
    <row r="7" spans="1:15" s="44" customFormat="1" ht="13.8" x14ac:dyDescent="0.25">
      <c r="A7" s="41"/>
      <c r="B7" s="92" t="s">
        <v>98</v>
      </c>
      <c r="C7" s="41"/>
      <c r="D7" s="41"/>
      <c r="E7" s="92" t="s">
        <v>92</v>
      </c>
      <c r="F7" s="41"/>
      <c r="G7" s="41"/>
      <c r="H7" s="42"/>
    </row>
    <row r="8" spans="1:15" s="44" customFormat="1" ht="13.8" x14ac:dyDescent="0.25">
      <c r="A8" s="41"/>
      <c r="B8" s="92" t="s">
        <v>97</v>
      </c>
      <c r="C8" s="41"/>
      <c r="D8" s="41"/>
      <c r="E8" s="40"/>
      <c r="F8" s="41"/>
      <c r="G8" s="489" t="s">
        <v>362</v>
      </c>
      <c r="H8" s="42"/>
    </row>
    <row r="9" spans="1:15" ht="28.2" customHeight="1" x14ac:dyDescent="0.3">
      <c r="A9" s="81" t="s">
        <v>121</v>
      </c>
      <c r="B9" s="81"/>
      <c r="C9" s="81"/>
      <c r="D9" s="81"/>
      <c r="E9" s="81"/>
      <c r="F9" s="81"/>
      <c r="G9" s="489"/>
      <c r="H9" s="16"/>
    </row>
    <row r="10" spans="1:15" ht="10.199999999999999" customHeight="1" x14ac:dyDescent="0.3">
      <c r="A10" s="13"/>
      <c r="B10" s="13"/>
      <c r="C10" s="13"/>
      <c r="D10" s="13"/>
      <c r="E10" s="13"/>
      <c r="F10" s="13"/>
      <c r="G10" s="489"/>
      <c r="H10" s="16"/>
    </row>
    <row r="11" spans="1:15" ht="18" x14ac:dyDescent="0.35">
      <c r="A11" s="13"/>
      <c r="B11" s="23" t="s">
        <v>89</v>
      </c>
      <c r="C11" s="13"/>
      <c r="D11" s="13"/>
      <c r="E11" s="13"/>
      <c r="F11" s="13"/>
      <c r="G11" s="489"/>
      <c r="H11" s="16"/>
    </row>
    <row r="12" spans="1:15" ht="28.8" customHeight="1" x14ac:dyDescent="0.3">
      <c r="A12" s="13"/>
      <c r="B12" s="11" t="s">
        <v>93</v>
      </c>
      <c r="C12" s="12" t="s">
        <v>392</v>
      </c>
      <c r="D12" s="12" t="s">
        <v>99</v>
      </c>
      <c r="E12" s="14" t="s">
        <v>40</v>
      </c>
      <c r="F12" s="12" t="s">
        <v>5</v>
      </c>
      <c r="G12" s="14" t="s">
        <v>350</v>
      </c>
      <c r="H12" s="16"/>
      <c r="I12" s="1"/>
      <c r="J12" s="24" t="s">
        <v>58</v>
      </c>
      <c r="K12" s="24" t="s">
        <v>2</v>
      </c>
      <c r="L12" s="25" t="s">
        <v>59</v>
      </c>
      <c r="M12" s="25" t="s">
        <v>60</v>
      </c>
      <c r="N12" s="1"/>
      <c r="O12" s="1"/>
    </row>
    <row r="13" spans="1:15" s="68" customFormat="1" x14ac:dyDescent="0.3">
      <c r="A13" s="15"/>
      <c r="B13" s="93"/>
      <c r="C13" s="84"/>
      <c r="D13" s="85"/>
      <c r="E13" s="85"/>
      <c r="F13" s="85"/>
      <c r="G13" s="85"/>
      <c r="H13" s="16"/>
      <c r="I13" s="86" t="str">
        <f>LEFT(B13,6)</f>
        <v/>
      </c>
      <c r="J13" s="87" t="str">
        <f>IF(OR(I13="Oral p",I13="Poster",I13="Oral a"),"1.5",IF(I13="Presen","1.6",IF(I13="Instru","1.7","")))</f>
        <v/>
      </c>
      <c r="K13" s="88">
        <f>C13</f>
        <v>0</v>
      </c>
      <c r="L13" s="202" t="str">
        <f>IF(I13="Oral p",2,IF(I13="Poster",2,IF(I13="Oral a",4,IF(I13="Presen",2,IF(I13="Instru",0.5,"")))))</f>
        <v/>
      </c>
      <c r="M13" s="87" t="str">
        <f>(IF(I13="Oral p","Oral, ",IF(I13="Poster","Poster, ",IF(I13="Oral a","Oral and poster, ",""))))&amp;D13&amp;", "&amp;E13&amp;", "&amp;F13&amp;", "&amp;G13</f>
        <v xml:space="preserve">, , , </v>
      </c>
      <c r="N13" s="87"/>
      <c r="O13" s="87"/>
    </row>
    <row r="14" spans="1:15" s="90" customFormat="1" x14ac:dyDescent="0.3">
      <c r="A14" s="89"/>
      <c r="B14" s="93"/>
      <c r="C14" s="84"/>
      <c r="D14" s="85"/>
      <c r="E14" s="85"/>
      <c r="F14" s="85"/>
      <c r="G14" s="85"/>
      <c r="H14" s="16"/>
      <c r="I14" s="86" t="str">
        <f t="shared" ref="I14:I18" si="0">LEFT(B14,6)</f>
        <v/>
      </c>
      <c r="J14" s="87" t="str">
        <f t="shared" ref="J14:J18" si="1">IF(OR(I14="Oral p",I14="Poster",I14="Oral a"),"1.5",IF(I14="Presen","1.6",IF(I14="Instru","1.7","")))</f>
        <v/>
      </c>
      <c r="K14" s="88">
        <f t="shared" ref="K14:K18" si="2">C14</f>
        <v>0</v>
      </c>
      <c r="L14" s="202" t="str">
        <f t="shared" ref="L14:L18" si="3">IF(I14="Oral p",2,IF(I14="Poster",2,IF(I14="Oral a",4,IF(I14="Presen",2,IF(I14="Instru",0.5,"")))))</f>
        <v/>
      </c>
      <c r="M14" s="87" t="str">
        <f t="shared" ref="M14:M18" si="4">(IF(I14="Oral p","Oral, ",IF(I14="Poster","Poster, ",IF(I14="Oral a","Oral and poster, ",""))))&amp;D14&amp;", "&amp;E14&amp;", "&amp;F14&amp;", "&amp;G14</f>
        <v xml:space="preserve">, , , </v>
      </c>
      <c r="N14" s="86"/>
      <c r="O14" s="86"/>
    </row>
    <row r="15" spans="1:15" s="90" customFormat="1" x14ac:dyDescent="0.3">
      <c r="A15" s="89"/>
      <c r="B15" s="93"/>
      <c r="C15" s="84"/>
      <c r="D15" s="85"/>
      <c r="E15" s="85"/>
      <c r="F15" s="85"/>
      <c r="G15" s="85"/>
      <c r="H15" s="16"/>
      <c r="I15" s="86" t="str">
        <f t="shared" si="0"/>
        <v/>
      </c>
      <c r="J15" s="87" t="str">
        <f t="shared" si="1"/>
        <v/>
      </c>
      <c r="K15" s="88">
        <f t="shared" si="2"/>
        <v>0</v>
      </c>
      <c r="L15" s="202" t="str">
        <f t="shared" si="3"/>
        <v/>
      </c>
      <c r="M15" s="87" t="str">
        <f t="shared" si="4"/>
        <v xml:space="preserve">, , , </v>
      </c>
      <c r="N15" s="86"/>
      <c r="O15" s="86"/>
    </row>
    <row r="16" spans="1:15" s="90" customFormat="1" x14ac:dyDescent="0.3">
      <c r="A16" s="89"/>
      <c r="B16" s="93"/>
      <c r="C16" s="84"/>
      <c r="D16" s="85"/>
      <c r="E16" s="85"/>
      <c r="F16" s="85"/>
      <c r="G16" s="85"/>
      <c r="H16" s="16"/>
      <c r="I16" s="86" t="str">
        <f t="shared" si="0"/>
        <v/>
      </c>
      <c r="J16" s="87" t="str">
        <f t="shared" si="1"/>
        <v/>
      </c>
      <c r="K16" s="88">
        <f t="shared" si="2"/>
        <v>0</v>
      </c>
      <c r="L16" s="202" t="str">
        <f t="shared" si="3"/>
        <v/>
      </c>
      <c r="M16" s="87" t="str">
        <f t="shared" si="4"/>
        <v xml:space="preserve">, , , </v>
      </c>
      <c r="N16" s="86"/>
      <c r="O16" s="86"/>
    </row>
    <row r="17" spans="1:15" s="90" customFormat="1" x14ac:dyDescent="0.3">
      <c r="A17" s="89"/>
      <c r="B17" s="93"/>
      <c r="C17" s="84"/>
      <c r="D17" s="85"/>
      <c r="E17" s="85"/>
      <c r="F17" s="85"/>
      <c r="G17" s="85"/>
      <c r="H17" s="16"/>
      <c r="I17" s="86" t="str">
        <f t="shared" si="0"/>
        <v/>
      </c>
      <c r="J17" s="87" t="str">
        <f t="shared" si="1"/>
        <v/>
      </c>
      <c r="K17" s="88">
        <f t="shared" si="2"/>
        <v>0</v>
      </c>
      <c r="L17" s="202" t="str">
        <f t="shared" si="3"/>
        <v/>
      </c>
      <c r="M17" s="87" t="str">
        <f t="shared" si="4"/>
        <v xml:space="preserve">, , , </v>
      </c>
      <c r="N17" s="86"/>
      <c r="O17" s="86"/>
    </row>
    <row r="18" spans="1:15" s="54" customFormat="1" x14ac:dyDescent="0.3">
      <c r="A18" s="89"/>
      <c r="B18" s="93"/>
      <c r="C18" s="84"/>
      <c r="D18" s="85"/>
      <c r="E18" s="85"/>
      <c r="F18" s="85"/>
      <c r="G18" s="85"/>
      <c r="H18" s="16"/>
      <c r="I18" s="86" t="str">
        <f t="shared" si="0"/>
        <v/>
      </c>
      <c r="J18" s="87" t="str">
        <f t="shared" si="1"/>
        <v/>
      </c>
      <c r="K18" s="88">
        <f t="shared" si="2"/>
        <v>0</v>
      </c>
      <c r="L18" s="202" t="str">
        <f t="shared" si="3"/>
        <v/>
      </c>
      <c r="M18" s="87" t="str">
        <f t="shared" si="4"/>
        <v xml:space="preserve">, , , </v>
      </c>
      <c r="N18" s="58"/>
      <c r="O18" s="58"/>
    </row>
    <row r="19" spans="1:15" ht="69" x14ac:dyDescent="0.3">
      <c r="A19" s="13"/>
      <c r="B19" s="103" t="s">
        <v>170</v>
      </c>
      <c r="C19" s="107"/>
      <c r="D19" s="103" t="s">
        <v>104</v>
      </c>
      <c r="E19" s="103" t="s">
        <v>115</v>
      </c>
      <c r="F19" s="103" t="s">
        <v>169</v>
      </c>
      <c r="G19" s="117"/>
      <c r="H19" s="16"/>
      <c r="I19" s="1"/>
      <c r="J19" s="1"/>
      <c r="K19" s="1"/>
      <c r="L19" s="122"/>
      <c r="M19" s="1"/>
      <c r="N19" s="1"/>
      <c r="O19" s="1"/>
    </row>
    <row r="20" spans="1:15" s="83" customFormat="1" ht="27.6" x14ac:dyDescent="0.3">
      <c r="A20" s="82" t="s">
        <v>100</v>
      </c>
      <c r="B20" s="118" t="s">
        <v>112</v>
      </c>
      <c r="C20" s="119">
        <v>44197</v>
      </c>
      <c r="D20" s="120" t="s">
        <v>101</v>
      </c>
      <c r="E20" s="121" t="s">
        <v>105</v>
      </c>
      <c r="F20" s="121" t="s">
        <v>106</v>
      </c>
      <c r="G20" s="121" t="s">
        <v>134</v>
      </c>
      <c r="H20" s="16"/>
      <c r="L20" s="123"/>
    </row>
    <row r="21" spans="1:15" s="68" customFormat="1" ht="55.2" x14ac:dyDescent="0.3">
      <c r="A21" s="82" t="s">
        <v>109</v>
      </c>
      <c r="B21" s="121" t="s">
        <v>96</v>
      </c>
      <c r="C21" s="119">
        <v>44197</v>
      </c>
      <c r="D21" s="120" t="s">
        <v>107</v>
      </c>
      <c r="E21" s="121" t="s">
        <v>102</v>
      </c>
      <c r="F21" s="121" t="s">
        <v>103</v>
      </c>
      <c r="G21" s="121"/>
      <c r="H21" s="16"/>
      <c r="L21" s="124"/>
    </row>
    <row r="22" spans="1:15" s="68" customFormat="1" ht="13.8" x14ac:dyDescent="0.3">
      <c r="A22" s="16"/>
      <c r="B22" s="16"/>
      <c r="C22" s="16"/>
      <c r="D22" s="16"/>
      <c r="E22" s="16"/>
      <c r="F22" s="16"/>
      <c r="G22" s="96" t="s">
        <v>135</v>
      </c>
      <c r="H22" s="16"/>
      <c r="L22" s="124"/>
    </row>
    <row r="23" spans="1:15" ht="36" x14ac:dyDescent="0.35">
      <c r="A23" s="13"/>
      <c r="B23" s="23" t="s">
        <v>108</v>
      </c>
      <c r="C23" s="12" t="s">
        <v>392</v>
      </c>
      <c r="D23" s="12" t="s">
        <v>99</v>
      </c>
      <c r="E23" s="14" t="s">
        <v>40</v>
      </c>
      <c r="F23" s="12" t="s">
        <v>5</v>
      </c>
      <c r="G23" s="14" t="s">
        <v>350</v>
      </c>
      <c r="H23" s="16"/>
      <c r="L23" s="125"/>
    </row>
    <row r="24" spans="1:15" s="90" customFormat="1" x14ac:dyDescent="0.3">
      <c r="A24" s="89"/>
      <c r="B24" s="128" t="s">
        <v>385</v>
      </c>
      <c r="C24" s="84"/>
      <c r="D24" s="85"/>
      <c r="E24" s="85"/>
      <c r="F24" s="85"/>
      <c r="G24" s="85"/>
      <c r="H24" s="16"/>
      <c r="J24" s="91" t="s">
        <v>116</v>
      </c>
      <c r="K24" s="88">
        <f t="shared" ref="K24:K26" si="5">C24</f>
        <v>0</v>
      </c>
      <c r="L24" s="202" t="str">
        <f>IF(C24&gt;31/12/2016,0.5,"")</f>
        <v/>
      </c>
      <c r="M24" s="87" t="str">
        <f>D24&amp;", "&amp;E24&amp;", "&amp;F24&amp;", "&amp;G24</f>
        <v xml:space="preserve">, , , </v>
      </c>
    </row>
    <row r="25" spans="1:15" s="90" customFormat="1" x14ac:dyDescent="0.3">
      <c r="A25" s="89"/>
      <c r="B25" s="128" t="s">
        <v>385</v>
      </c>
      <c r="C25" s="84"/>
      <c r="D25" s="348"/>
      <c r="E25" s="348"/>
      <c r="F25" s="348"/>
      <c r="G25" s="348"/>
      <c r="H25" s="16"/>
      <c r="J25" s="91" t="s">
        <v>116</v>
      </c>
      <c r="K25" s="88">
        <f t="shared" si="5"/>
        <v>0</v>
      </c>
      <c r="L25" s="202" t="str">
        <f t="shared" ref="L25:L26" si="6">IF(C25&gt;31/12/2016,0.5,"")</f>
        <v/>
      </c>
      <c r="M25" s="87" t="str">
        <f t="shared" ref="M25:M26" si="7">D25&amp;", "&amp;E25&amp;", "&amp;F25&amp;", "&amp;G25</f>
        <v xml:space="preserve">, , , </v>
      </c>
    </row>
    <row r="26" spans="1:15" s="21" customFormat="1" x14ac:dyDescent="0.3">
      <c r="A26" s="89"/>
      <c r="B26" s="128" t="s">
        <v>385</v>
      </c>
      <c r="C26" s="84"/>
      <c r="D26" s="348"/>
      <c r="E26" s="348"/>
      <c r="F26" s="348"/>
      <c r="G26" s="348"/>
      <c r="H26" s="16"/>
      <c r="J26" s="91" t="s">
        <v>116</v>
      </c>
      <c r="K26" s="88">
        <f t="shared" si="5"/>
        <v>0</v>
      </c>
      <c r="L26" s="202" t="str">
        <f t="shared" si="6"/>
        <v/>
      </c>
      <c r="M26" s="87" t="str">
        <f t="shared" si="7"/>
        <v xml:space="preserve">, , , </v>
      </c>
    </row>
    <row r="27" spans="1:15" x14ac:dyDescent="0.3">
      <c r="A27" s="15"/>
      <c r="B27" s="488" t="s">
        <v>171</v>
      </c>
      <c r="C27" s="488"/>
      <c r="D27" s="488"/>
      <c r="E27" s="17"/>
      <c r="F27" s="17"/>
      <c r="G27" s="96"/>
      <c r="H27" s="16"/>
    </row>
  </sheetData>
  <sheetProtection algorithmName="SHA-512" hashValue="DU6/GdijdbcY2ambBe1/LyaMuzlTSoWCjLBYXKfVeq6ZeZmrDZY8L6wAmm72T93vg14nFfrbFa9cGuWjF8tugQ==" saltValue="OOM6TRpaGJCUdcAlZybPTg==" spinCount="100000" sheet="1" formatRows="0" selectLockedCells="1"/>
  <mergeCells count="2">
    <mergeCell ref="B27:D27"/>
    <mergeCell ref="G8:G11"/>
  </mergeCells>
  <dataValidations count="9">
    <dataValidation type="date" allowBlank="1" showInputMessage="1" showErrorMessage="1" sqref="K13:K18 K24:K26" xr:uid="{D4647FB9-9CA6-4711-9814-ECE203DADBBA}">
      <formula1>43831</formula1>
      <formula2>48579</formula2>
    </dataValidation>
    <dataValidation type="textLength" operator="lessThanOrEqual" allowBlank="1" showInputMessage="1" showErrorMessage="1" sqref="I24:I25 J24:J26 J13:J18 L13:L18 L24:L26" xr:uid="{B1C40324-B5E4-4E47-97A7-D22F0412F8E9}">
      <formula1>4</formula1>
    </dataValidation>
    <dataValidation type="textLength" operator="lessThanOrEqual" allowBlank="1" showInputMessage="1" showErrorMessage="1" prompt="max. 100 chars." sqref="G24:G26 F20:G21 G13:G18" xr:uid="{5E57BDA5-28A0-4CD7-BAEC-51C94573AE00}">
      <formula1>100</formula1>
    </dataValidation>
    <dataValidation type="textLength" operator="lessThanOrEqual" allowBlank="1" showInputMessage="1" showErrorMessage="1" promptTitle="not abbreviated" prompt="max. 50 chars" sqref="E20:E21" xr:uid="{8EB93483-F911-45A4-8FE9-B3BDED619D80}">
      <formula1>50</formula1>
    </dataValidation>
    <dataValidation type="date" allowBlank="1" showInputMessage="1" showErrorMessage="1" promptTitle="enter dd/MM/yyyy or TT.MM.JJJJ" prompt="depending on your system settings" sqref="C20:C21" xr:uid="{505C1F39-9DE5-4D59-A5A1-98A91B382696}">
      <formula1>43831</formula1>
      <formula2>48579</formula2>
    </dataValidation>
    <dataValidation type="textLength" operator="lessThanOrEqual" allowBlank="1" showInputMessage="1" showErrorMessage="1" prompt="max. 120 chars" sqref="D13:D18 D24:D26 D20:D21" xr:uid="{F9188681-EC4A-4E89-8F9F-817877AE499E}">
      <formula1>120</formula1>
    </dataValidation>
    <dataValidation type="textLength" operator="lessThanOrEqual" allowBlank="1" showInputMessage="1" showErrorMessage="1" prompt="max. 50 chars" sqref="E13:E18 E24:E26" xr:uid="{E238132A-5651-4FCB-A7A0-F91A9AC434C6}">
      <formula1>50</formula1>
    </dataValidation>
    <dataValidation type="textLength" operator="lessThanOrEqual" allowBlank="1" showInputMessage="1" showErrorMessage="1" prompt="max. 40 chars" sqref="F13:F18 F24:F26" xr:uid="{2143346A-F1CD-46D2-A1B0-821F2ADEAEE5}">
      <formula1>40</formula1>
    </dataValidation>
    <dataValidation type="date" allowBlank="1" showInputMessage="1" showErrorMessage="1" promptTitle="enter dd/MM/yyyy or TT.MM.JJJJ" prompt="depending on your system settings (between 01/01/2017 and 31/12/2022)." sqref="C13:C18 C24:C26" xr:uid="{97D0A8F7-276F-42EF-B84C-F09123C77ACD}">
      <formula1>42736</formula1>
      <formula2>44926</formula2>
    </dataValidation>
  </dataValidations>
  <pageMargins left="0.23622047244094491" right="0.23622047244094491"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Select from the list" xr:uid="{883FB060-DB9D-44C8-8E39-B11A14927F7F}">
          <x14:formula1>
            <xm:f>Dropdown_lists!$B$26:$B$30</xm:f>
          </x14:formula1>
          <xm:sqref>B13:B18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32C2F-1D43-48C5-8AFC-96949292E3F9}">
  <sheetPr>
    <tabColor rgb="FF0070C0"/>
  </sheetPr>
  <dimension ref="A1:O30"/>
  <sheetViews>
    <sheetView showRowColHeaders="0" topLeftCell="A2" workbookViewId="0">
      <selection activeCell="C29" sqref="C29"/>
    </sheetView>
  </sheetViews>
  <sheetFormatPr baseColWidth="10" defaultRowHeight="14.4" x14ac:dyDescent="0.3"/>
  <cols>
    <col min="1" max="1" width="4.88671875" customWidth="1"/>
    <col min="2" max="2" width="20.77734375" customWidth="1"/>
    <col min="3" max="3" width="14.77734375" bestFit="1" customWidth="1"/>
    <col min="4" max="4" width="27.33203125" customWidth="1"/>
    <col min="5" max="5" width="24.77734375" customWidth="1"/>
    <col min="6" max="6" width="22.33203125" customWidth="1"/>
    <col min="7" max="7" width="23.109375" customWidth="1"/>
    <col min="8" max="8" width="2.77734375" hidden="1" customWidth="1"/>
    <col min="9" max="13" width="11.5546875" hidden="1" customWidth="1"/>
    <col min="14" max="14" width="11.5546875" customWidth="1"/>
  </cols>
  <sheetData>
    <row r="1" spans="1:15" x14ac:dyDescent="0.3">
      <c r="A1" s="9"/>
      <c r="B1" s="9"/>
      <c r="C1" s="9"/>
      <c r="D1" s="9"/>
      <c r="E1" s="9"/>
      <c r="F1" s="9"/>
      <c r="G1" s="9"/>
      <c r="H1" s="9"/>
    </row>
    <row r="2" spans="1:15" ht="18" x14ac:dyDescent="0.35">
      <c r="A2" s="10" t="s">
        <v>150</v>
      </c>
      <c r="B2" s="9"/>
      <c r="C2" s="9"/>
      <c r="D2" s="9"/>
      <c r="E2" s="9"/>
      <c r="F2" s="9"/>
      <c r="G2" s="9"/>
      <c r="H2" s="9"/>
    </row>
    <row r="3" spans="1:15" x14ac:dyDescent="0.3">
      <c r="A3" s="79" t="s">
        <v>124</v>
      </c>
      <c r="B3" s="13"/>
      <c r="C3" s="13"/>
      <c r="D3" s="13"/>
      <c r="E3" s="13"/>
      <c r="F3" s="13"/>
      <c r="G3" s="13"/>
      <c r="H3" s="16"/>
    </row>
    <row r="4" spans="1:15" ht="14.4" customHeight="1" x14ac:dyDescent="0.3">
      <c r="A4" s="80" t="s">
        <v>364</v>
      </c>
      <c r="B4" s="57"/>
      <c r="C4" s="57"/>
      <c r="D4" s="57"/>
      <c r="E4" s="57"/>
      <c r="F4" s="57"/>
      <c r="G4" s="57"/>
      <c r="H4" s="57"/>
    </row>
    <row r="5" spans="1:15" ht="14.4" customHeight="1" x14ac:dyDescent="0.3">
      <c r="A5" s="80" t="s">
        <v>365</v>
      </c>
      <c r="B5" s="57"/>
      <c r="C5" s="57"/>
      <c r="D5" s="57"/>
      <c r="E5" s="57"/>
      <c r="F5" s="57"/>
      <c r="G5" s="491" t="s">
        <v>363</v>
      </c>
      <c r="H5" s="57"/>
    </row>
    <row r="6" spans="1:15" s="44" customFormat="1" ht="13.8" customHeight="1" x14ac:dyDescent="0.25">
      <c r="A6" s="39"/>
      <c r="B6" s="92" t="s">
        <v>125</v>
      </c>
      <c r="C6" s="39"/>
      <c r="D6" s="39"/>
      <c r="E6" s="92" t="s">
        <v>127</v>
      </c>
      <c r="F6" s="39"/>
      <c r="G6" s="491"/>
      <c r="H6" s="39"/>
      <c r="I6" s="43"/>
      <c r="J6" s="43"/>
      <c r="K6" s="43"/>
      <c r="L6" s="43"/>
    </row>
    <row r="7" spans="1:15" s="44" customFormat="1" ht="13.8" x14ac:dyDescent="0.25">
      <c r="A7" s="41"/>
      <c r="B7" s="92" t="s">
        <v>126</v>
      </c>
      <c r="C7" s="41"/>
      <c r="D7" s="41"/>
      <c r="E7" s="92" t="s">
        <v>128</v>
      </c>
      <c r="F7" s="41"/>
      <c r="G7" s="491"/>
      <c r="H7" s="42"/>
    </row>
    <row r="8" spans="1:15" ht="28.2" customHeight="1" x14ac:dyDescent="0.3">
      <c r="A8" s="81" t="s">
        <v>148</v>
      </c>
      <c r="B8" s="81"/>
      <c r="C8" s="81"/>
      <c r="D8" s="81"/>
      <c r="E8" s="81"/>
      <c r="F8" s="81"/>
      <c r="G8" s="491"/>
      <c r="H8" s="16"/>
    </row>
    <row r="9" spans="1:15" ht="10.199999999999999" customHeight="1" x14ac:dyDescent="0.3">
      <c r="A9" s="13"/>
      <c r="B9" s="13"/>
      <c r="C9" s="13"/>
      <c r="D9" s="13"/>
      <c r="E9" s="13"/>
      <c r="F9" s="13"/>
      <c r="G9" s="491"/>
      <c r="H9" s="16"/>
    </row>
    <row r="10" spans="1:15" ht="18" customHeight="1" x14ac:dyDescent="0.35">
      <c r="A10" s="13"/>
      <c r="B10" s="490" t="s">
        <v>129</v>
      </c>
      <c r="C10" s="490"/>
      <c r="D10" s="490"/>
      <c r="E10" s="13"/>
      <c r="F10" s="13"/>
      <c r="G10" s="491"/>
      <c r="H10" s="16"/>
    </row>
    <row r="11" spans="1:15" ht="28.8" customHeight="1" x14ac:dyDescent="0.3">
      <c r="A11" s="13"/>
      <c r="B11" s="11" t="s">
        <v>93</v>
      </c>
      <c r="C11" s="12" t="s">
        <v>76</v>
      </c>
      <c r="D11" s="12" t="s">
        <v>132</v>
      </c>
      <c r="E11" s="14" t="s">
        <v>40</v>
      </c>
      <c r="F11" s="14" t="s">
        <v>5</v>
      </c>
      <c r="G11" s="14" t="s">
        <v>350</v>
      </c>
      <c r="H11" s="16"/>
      <c r="I11" s="1"/>
      <c r="J11" s="24" t="s">
        <v>58</v>
      </c>
      <c r="K11" s="24" t="s">
        <v>2</v>
      </c>
      <c r="L11" s="25" t="s">
        <v>59</v>
      </c>
      <c r="M11" s="25" t="s">
        <v>60</v>
      </c>
      <c r="N11" s="1"/>
      <c r="O11" s="1"/>
    </row>
    <row r="12" spans="1:15" s="68" customFormat="1" x14ac:dyDescent="0.3">
      <c r="A12" s="15"/>
      <c r="B12" s="93"/>
      <c r="C12" s="84"/>
      <c r="D12" s="85"/>
      <c r="E12" s="85"/>
      <c r="F12" s="85"/>
      <c r="G12" s="85"/>
      <c r="H12" s="16"/>
      <c r="I12" s="86" t="str">
        <f>LEFT(B12,6)</f>
        <v/>
      </c>
      <c r="J12" s="87" t="str">
        <f>IF(I12="Peer-r","4.5",IF(I12="Leadin","4.7",""))</f>
        <v/>
      </c>
      <c r="K12" s="88">
        <f>C12</f>
        <v>0</v>
      </c>
      <c r="L12" s="87" t="str">
        <f>IF(I12="Peer-r","2","0.5")</f>
        <v>0.5</v>
      </c>
      <c r="M12" s="87" t="str">
        <f>(IF(I12="Peer-r",D12&amp;", "&amp;G12,"at "&amp;D12&amp;", "&amp;E12&amp;", "&amp;F12&amp;", "&amp;G12))</f>
        <v xml:space="preserve">at , , , </v>
      </c>
      <c r="N12" s="87"/>
      <c r="O12" s="87"/>
    </row>
    <row r="13" spans="1:15" s="90" customFormat="1" x14ac:dyDescent="0.3">
      <c r="A13" s="89"/>
      <c r="B13" s="93"/>
      <c r="C13" s="84"/>
      <c r="D13" s="85"/>
      <c r="E13" s="85"/>
      <c r="F13" s="85"/>
      <c r="G13" s="85"/>
      <c r="H13" s="16"/>
      <c r="I13" s="86" t="str">
        <f t="shared" ref="I13:I15" si="0">LEFT(B13,6)</f>
        <v/>
      </c>
      <c r="J13" s="87" t="str">
        <f t="shared" ref="J13:J15" si="1">IF(I13="Peer-r","4.5",IF(I13="Leadin","4.7",""))</f>
        <v/>
      </c>
      <c r="K13" s="88">
        <f t="shared" ref="K13:K15" si="2">C13</f>
        <v>0</v>
      </c>
      <c r="L13" s="87" t="str">
        <f t="shared" ref="L13:L15" si="3">IF(I13="Peer-r","2","0.5")</f>
        <v>0.5</v>
      </c>
      <c r="M13" s="87" t="str">
        <f t="shared" ref="M13:M15" si="4">(IF(I13="Peer-r",D13&amp;", "&amp;G13,"at "&amp;D13&amp;", "&amp;E13&amp;", "&amp;F13&amp;", "&amp;G13))</f>
        <v xml:space="preserve">at , , , </v>
      </c>
      <c r="N13" s="86"/>
      <c r="O13" s="86"/>
    </row>
    <row r="14" spans="1:15" s="90" customFormat="1" x14ac:dyDescent="0.3">
      <c r="A14" s="89"/>
      <c r="B14" s="93"/>
      <c r="C14" s="84"/>
      <c r="D14" s="375"/>
      <c r="E14" s="85"/>
      <c r="F14" s="85"/>
      <c r="G14" s="85"/>
      <c r="H14" s="16"/>
      <c r="I14" s="86" t="str">
        <f t="shared" si="0"/>
        <v/>
      </c>
      <c r="J14" s="87" t="str">
        <f t="shared" si="1"/>
        <v/>
      </c>
      <c r="K14" s="88">
        <f t="shared" si="2"/>
        <v>0</v>
      </c>
      <c r="L14" s="87" t="str">
        <f t="shared" si="3"/>
        <v>0.5</v>
      </c>
      <c r="M14" s="87" t="str">
        <f t="shared" si="4"/>
        <v xml:space="preserve">at , , , </v>
      </c>
      <c r="N14" s="86"/>
      <c r="O14" s="86"/>
    </row>
    <row r="15" spans="1:15" s="90" customFormat="1" x14ac:dyDescent="0.3">
      <c r="A15" s="89"/>
      <c r="B15" s="93"/>
      <c r="C15" s="84"/>
      <c r="D15" s="85"/>
      <c r="E15" s="85"/>
      <c r="F15" s="85"/>
      <c r="G15" s="85"/>
      <c r="H15" s="16"/>
      <c r="I15" s="86" t="str">
        <f t="shared" si="0"/>
        <v/>
      </c>
      <c r="J15" s="87" t="str">
        <f t="shared" si="1"/>
        <v/>
      </c>
      <c r="K15" s="88">
        <f t="shared" si="2"/>
        <v>0</v>
      </c>
      <c r="L15" s="87" t="str">
        <f t="shared" si="3"/>
        <v>0.5</v>
      </c>
      <c r="M15" s="87" t="str">
        <f t="shared" si="4"/>
        <v xml:space="preserve">at , , , </v>
      </c>
      <c r="N15" s="86"/>
      <c r="O15" s="86"/>
    </row>
    <row r="16" spans="1:15" ht="27.6" customHeight="1" x14ac:dyDescent="0.3">
      <c r="A16" s="13"/>
      <c r="B16" s="492" t="s">
        <v>175</v>
      </c>
      <c r="C16" s="493"/>
      <c r="D16" s="494"/>
      <c r="E16" s="103" t="s">
        <v>143</v>
      </c>
      <c r="F16" s="103" t="s">
        <v>144</v>
      </c>
      <c r="G16" s="117"/>
      <c r="H16" s="16"/>
      <c r="I16" s="1"/>
      <c r="J16" s="1"/>
      <c r="K16" s="1"/>
      <c r="L16" s="1"/>
      <c r="M16" s="1"/>
      <c r="N16" s="1"/>
      <c r="O16" s="1"/>
    </row>
    <row r="17" spans="1:15" x14ac:dyDescent="0.3">
      <c r="A17" s="13"/>
      <c r="B17" s="16"/>
      <c r="C17" s="15"/>
      <c r="D17" s="16"/>
      <c r="E17" s="16"/>
      <c r="F17" s="16"/>
      <c r="G17" s="17"/>
      <c r="H17" s="16"/>
      <c r="I17" s="1"/>
      <c r="J17" s="1"/>
      <c r="K17" s="1"/>
      <c r="L17" s="1"/>
      <c r="M17" s="1"/>
      <c r="N17" s="1"/>
      <c r="O17" s="1"/>
    </row>
    <row r="18" spans="1:15" ht="18" customHeight="1" x14ac:dyDescent="0.35">
      <c r="A18" s="13"/>
      <c r="B18" s="490" t="s">
        <v>136</v>
      </c>
      <c r="C18" s="490"/>
      <c r="D18" s="490"/>
      <c r="E18" s="13"/>
      <c r="F18" s="13"/>
      <c r="G18" s="13"/>
      <c r="H18" s="16"/>
    </row>
    <row r="19" spans="1:15" ht="28.8" customHeight="1" x14ac:dyDescent="0.3">
      <c r="A19" s="13"/>
      <c r="B19" s="11" t="s">
        <v>93</v>
      </c>
      <c r="C19" s="12" t="s">
        <v>392</v>
      </c>
      <c r="D19" s="12" t="s">
        <v>140</v>
      </c>
      <c r="E19" s="14" t="s">
        <v>40</v>
      </c>
      <c r="F19" s="14" t="s">
        <v>5</v>
      </c>
      <c r="G19" s="14" t="s">
        <v>350</v>
      </c>
      <c r="H19" s="16"/>
      <c r="I19" s="1"/>
      <c r="J19" s="24" t="s">
        <v>58</v>
      </c>
      <c r="K19" s="24" t="s">
        <v>2</v>
      </c>
      <c r="L19" s="25" t="s">
        <v>59</v>
      </c>
      <c r="M19" s="25" t="s">
        <v>60</v>
      </c>
      <c r="N19" s="1"/>
      <c r="O19" s="1"/>
    </row>
    <row r="20" spans="1:15" s="68" customFormat="1" x14ac:dyDescent="0.3">
      <c r="A20" s="15"/>
      <c r="B20" s="93"/>
      <c r="C20" s="84"/>
      <c r="D20" s="85"/>
      <c r="E20" s="85"/>
      <c r="F20" s="85"/>
      <c r="G20" s="85"/>
      <c r="H20" s="16"/>
      <c r="I20" s="86" t="str">
        <f>RIGHT(B20,5)</f>
        <v/>
      </c>
      <c r="J20" s="87" t="str">
        <f>IF(I20="chool","4.6",IF(I20="reach","4.4",IF(I20="rsion","4.8",IF(I20="rvice","4.20",""))))</f>
        <v/>
      </c>
      <c r="K20" s="88">
        <f>C20</f>
        <v>0</v>
      </c>
      <c r="L20" s="87">
        <v>0.5</v>
      </c>
      <c r="M20" s="87" t="str">
        <f>D20&amp;", "&amp;E20&amp;", "&amp;F20&amp;", "&amp;G20</f>
        <v xml:space="preserve">, , , </v>
      </c>
      <c r="N20" s="87"/>
      <c r="O20" s="87"/>
    </row>
    <row r="21" spans="1:15" s="90" customFormat="1" x14ac:dyDescent="0.3">
      <c r="A21" s="89"/>
      <c r="B21" s="93"/>
      <c r="C21" s="84"/>
      <c r="D21" s="85"/>
      <c r="E21" s="85"/>
      <c r="F21" s="85"/>
      <c r="G21" s="85"/>
      <c r="H21" s="16"/>
      <c r="I21" s="86" t="str">
        <f t="shared" ref="I21:I23" si="5">RIGHT(B21,5)</f>
        <v/>
      </c>
      <c r="J21" s="87" t="str">
        <f t="shared" ref="J21:J23" si="6">IF(I21="chool","4.6",IF(I21="reach","4.4",IF(I21="rsion","4.8",IF(I21="rvice","4.20",""))))</f>
        <v/>
      </c>
      <c r="K21" s="88">
        <f t="shared" ref="K21:K23" si="7">C21</f>
        <v>0</v>
      </c>
      <c r="L21" s="87">
        <v>0.5</v>
      </c>
      <c r="M21" s="87" t="str">
        <f t="shared" ref="M21:M23" si="8">D21&amp;", "&amp;E21&amp;", "&amp;F21&amp;", "&amp;G21</f>
        <v xml:space="preserve">, , , </v>
      </c>
      <c r="N21" s="86"/>
      <c r="O21" s="86"/>
    </row>
    <row r="22" spans="1:15" s="90" customFormat="1" x14ac:dyDescent="0.3">
      <c r="A22" s="89"/>
      <c r="B22" s="93"/>
      <c r="C22" s="84"/>
      <c r="D22" s="85"/>
      <c r="E22" s="85"/>
      <c r="F22" s="85"/>
      <c r="G22" s="85"/>
      <c r="H22" s="16"/>
      <c r="I22" s="86" t="str">
        <f t="shared" si="5"/>
        <v/>
      </c>
      <c r="J22" s="87" t="str">
        <f t="shared" si="6"/>
        <v/>
      </c>
      <c r="K22" s="88">
        <f t="shared" si="7"/>
        <v>0</v>
      </c>
      <c r="L22" s="87">
        <v>0.5</v>
      </c>
      <c r="M22" s="87" t="str">
        <f t="shared" si="8"/>
        <v xml:space="preserve">, , , </v>
      </c>
      <c r="N22" s="86"/>
      <c r="O22" s="86"/>
    </row>
    <row r="23" spans="1:15" s="90" customFormat="1" x14ac:dyDescent="0.3">
      <c r="A23" s="89"/>
      <c r="B23" s="93"/>
      <c r="C23" s="84"/>
      <c r="D23" s="85"/>
      <c r="E23" s="85"/>
      <c r="F23" s="85"/>
      <c r="G23" s="85"/>
      <c r="H23" s="16"/>
      <c r="I23" s="86" t="str">
        <f t="shared" si="5"/>
        <v/>
      </c>
      <c r="J23" s="87" t="str">
        <f t="shared" si="6"/>
        <v/>
      </c>
      <c r="K23" s="88">
        <f t="shared" si="7"/>
        <v>0</v>
      </c>
      <c r="L23" s="87">
        <v>0.5</v>
      </c>
      <c r="M23" s="87" t="str">
        <f t="shared" si="8"/>
        <v xml:space="preserve">, , , </v>
      </c>
      <c r="N23" s="86"/>
      <c r="O23" s="86"/>
    </row>
    <row r="24" spans="1:15" ht="41.4" x14ac:dyDescent="0.3">
      <c r="A24" s="13"/>
      <c r="B24" s="492" t="s">
        <v>175</v>
      </c>
      <c r="C24" s="493"/>
      <c r="D24" s="494"/>
      <c r="E24" s="103" t="s">
        <v>141</v>
      </c>
      <c r="F24" s="103" t="s">
        <v>144</v>
      </c>
      <c r="G24" s="117"/>
      <c r="H24" s="16"/>
      <c r="I24" s="1"/>
      <c r="J24" s="1"/>
      <c r="K24" s="1"/>
      <c r="L24" s="1"/>
      <c r="M24" s="1"/>
      <c r="N24" s="1"/>
      <c r="O24" s="1"/>
    </row>
    <row r="25" spans="1:15" x14ac:dyDescent="0.3">
      <c r="A25" s="13"/>
      <c r="B25" s="16"/>
      <c r="C25" s="15"/>
      <c r="D25" s="16"/>
      <c r="E25" s="16"/>
      <c r="F25" s="16"/>
      <c r="G25" s="17"/>
      <c r="H25" s="16"/>
      <c r="I25" s="1"/>
      <c r="J25" s="1"/>
      <c r="K25" s="1"/>
      <c r="L25" s="1"/>
      <c r="M25" s="1"/>
      <c r="N25" s="1"/>
      <c r="O25" s="1"/>
    </row>
    <row r="26" spans="1:15" ht="18" customHeight="1" x14ac:dyDescent="0.35">
      <c r="A26" s="13"/>
      <c r="B26" s="23" t="s">
        <v>160</v>
      </c>
      <c r="C26" s="13"/>
      <c r="D26" s="13"/>
      <c r="E26" s="13"/>
      <c r="F26" s="13"/>
      <c r="G26" s="13"/>
      <c r="H26" s="16"/>
    </row>
    <row r="27" spans="1:15" ht="28.8" customHeight="1" x14ac:dyDescent="0.3">
      <c r="A27" s="13"/>
      <c r="B27" s="11" t="s">
        <v>161</v>
      </c>
      <c r="C27" s="12" t="s">
        <v>164</v>
      </c>
      <c r="D27" s="12" t="s">
        <v>165</v>
      </c>
      <c r="E27" s="495" t="s">
        <v>166</v>
      </c>
      <c r="F27" s="495"/>
      <c r="G27" s="14" t="s">
        <v>350</v>
      </c>
      <c r="H27" s="16"/>
      <c r="I27" s="1" t="s">
        <v>167</v>
      </c>
      <c r="J27" s="24" t="s">
        <v>58</v>
      </c>
      <c r="K27" s="24" t="s">
        <v>2</v>
      </c>
      <c r="L27" s="25" t="s">
        <v>59</v>
      </c>
      <c r="M27" s="25" t="s">
        <v>60</v>
      </c>
      <c r="N27" s="1"/>
      <c r="O27" s="1"/>
    </row>
    <row r="28" spans="1:15" s="68" customFormat="1" x14ac:dyDescent="0.3">
      <c r="A28" s="15"/>
      <c r="B28" s="93"/>
      <c r="C28" s="84"/>
      <c r="D28" s="85"/>
      <c r="E28" s="496"/>
      <c r="F28" s="496"/>
      <c r="G28" s="85"/>
      <c r="H28" s="16"/>
      <c r="I28" s="86" t="str">
        <f t="shared" ref="I28" si="9">LEFT(B28,5)</f>
        <v/>
      </c>
      <c r="J28" s="87" t="str">
        <f t="shared" ref="J28" si="10">IF(I28="Bache","4.9",IF(I28="Maste","4.10",""))</f>
        <v/>
      </c>
      <c r="K28" s="88">
        <f t="shared" ref="K28" si="11">C28</f>
        <v>0</v>
      </c>
      <c r="L28" s="87">
        <v>0</v>
      </c>
      <c r="M28" s="87" t="str">
        <f t="shared" ref="M28" si="12">D28&amp;", "&amp;E28&amp;", "&amp;F28&amp;", "&amp;G28</f>
        <v xml:space="preserve">, , , </v>
      </c>
      <c r="N28" s="87"/>
      <c r="O28" s="87"/>
    </row>
    <row r="29" spans="1:15" s="90" customFormat="1" x14ac:dyDescent="0.3">
      <c r="A29" s="89"/>
      <c r="B29" s="93"/>
      <c r="C29" s="84"/>
      <c r="D29" s="85"/>
      <c r="E29" s="496"/>
      <c r="F29" s="496"/>
      <c r="G29" s="85"/>
      <c r="H29" s="16"/>
      <c r="I29" s="86" t="str">
        <f t="shared" ref="I29" si="13">LEFT(B29,5)</f>
        <v/>
      </c>
      <c r="J29" s="87" t="str">
        <f t="shared" ref="J29" si="14">IF(I29="Bache","4.9",IF(I29="Maste","4.10",""))</f>
        <v/>
      </c>
      <c r="K29" s="88">
        <f t="shared" ref="K29" si="15">C29</f>
        <v>0</v>
      </c>
      <c r="L29" s="87">
        <v>0</v>
      </c>
      <c r="M29" s="87" t="str">
        <f t="shared" ref="M29" si="16">D29&amp;", "&amp;E29&amp;", "&amp;F29&amp;", "&amp;G29</f>
        <v xml:space="preserve">, , , </v>
      </c>
      <c r="N29" s="86"/>
      <c r="O29" s="86"/>
    </row>
    <row r="30" spans="1:15" x14ac:dyDescent="0.3">
      <c r="A30" s="13"/>
      <c r="B30" s="492" t="s">
        <v>174</v>
      </c>
      <c r="C30" s="493"/>
      <c r="D30" s="494"/>
      <c r="E30" s="497"/>
      <c r="F30" s="498"/>
      <c r="G30" s="16"/>
      <c r="H30" s="16"/>
      <c r="I30" s="1"/>
      <c r="J30" s="1"/>
      <c r="K30" s="1"/>
      <c r="L30" s="1"/>
      <c r="M30" s="1"/>
      <c r="N30" s="1"/>
      <c r="O30" s="1"/>
    </row>
  </sheetData>
  <sheetProtection algorithmName="SHA-512" hashValue="egswj5a2rZ3d3Ouxo8YIg7HKvFZC3M+O8M/zhXAiJima8wlz23zblSslq/zcD1ao2uzV1hhQOeKElMGvCI58TQ==" saltValue="zeyg4aJp4HVo5U/lsVPn7Q==" spinCount="100000" sheet="1" formatRows="0" selectLockedCells="1"/>
  <mergeCells count="10">
    <mergeCell ref="E27:F27"/>
    <mergeCell ref="E28:F28"/>
    <mergeCell ref="E29:F29"/>
    <mergeCell ref="E30:F30"/>
    <mergeCell ref="B30:D30"/>
    <mergeCell ref="B10:D10"/>
    <mergeCell ref="B18:D18"/>
    <mergeCell ref="G5:G10"/>
    <mergeCell ref="B16:D16"/>
    <mergeCell ref="B24:D24"/>
  </mergeCells>
  <dataValidations count="8">
    <dataValidation type="textLength" operator="lessThanOrEqual" allowBlank="1" showInputMessage="1" showErrorMessage="1" prompt="max. 40 chars" sqref="F12:F15 F20:F23" xr:uid="{357DE293-1113-4CFE-A10E-4819C254FC71}">
      <formula1>40</formula1>
    </dataValidation>
    <dataValidation type="textLength" operator="lessThanOrEqual" allowBlank="1" showInputMessage="1" showErrorMessage="1" prompt="max. 50 chars" sqref="E12:E15 E20:E23" xr:uid="{1358ADFB-E7AB-4120-AC7F-19F5A9F5D860}">
      <formula1>50</formula1>
    </dataValidation>
    <dataValidation type="textLength" operator="lessThanOrEqual" allowBlank="1" showInputMessage="1" showErrorMessage="1" prompt="max. 120 chars" sqref="E28:F29 D20:D23 D12:D15" xr:uid="{717B519D-43A5-4AE8-8885-1F697FF36630}">
      <formula1>120</formula1>
    </dataValidation>
    <dataValidation type="textLength" operator="lessThanOrEqual" allowBlank="1" showInputMessage="1" showErrorMessage="1" prompt="max. 100 chars." sqref="G12:G15 G20:G23 G28:G29" xr:uid="{2733C148-E911-41FA-9ADE-D2FF7983B604}">
      <formula1>100</formula1>
    </dataValidation>
    <dataValidation type="textLength" operator="lessThanOrEqual" allowBlank="1" showInputMessage="1" showErrorMessage="1" sqref="L12:L15 J20:J23 L20:L23 J12:J15 J28:J29 L28:L29" xr:uid="{E50DB884-2EB8-406C-9917-5B5558938F0B}">
      <formula1>4</formula1>
    </dataValidation>
    <dataValidation type="date" allowBlank="1" showInputMessage="1" showErrorMessage="1" sqref="K12:K15 K20:K23 K28:K29" xr:uid="{FA833743-DE9A-440E-805F-AB47CED2CA28}">
      <formula1>43831</formula1>
      <formula2>48579</formula2>
    </dataValidation>
    <dataValidation type="textLength" operator="lessThanOrEqual" allowBlank="1" showInputMessage="1" showErrorMessage="1" prompt="max. 80 chars" sqref="D28:D29" xr:uid="{D598B73F-5A28-4281-AA1F-392CCE9659F4}">
      <formula1>80</formula1>
    </dataValidation>
    <dataValidation type="date" allowBlank="1" showInputMessage="1" showErrorMessage="1" promptTitle="enter dd/MM/yyyy or TT.MM.JJJJ" prompt="depending on your system settings (between 01/01/2017 and 31/12/2022)." sqref="C12:C15 C20:C23 C28:C29" xr:uid="{601104C2-116A-4A23-959F-9826E12E19F5}">
      <formula1>42736</formula1>
      <formula2>44926</formula2>
    </dataValidation>
  </dataValidations>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Select from the list" xr:uid="{A38956E4-68D9-4B94-BE5E-DF13D5EB61D7}">
          <x14:formula1>
            <xm:f>Dropdown_lists!$B$33:$B$34</xm:f>
          </x14:formula1>
          <xm:sqref>B12:B15</xm:sqref>
        </x14:dataValidation>
        <x14:dataValidation type="list" allowBlank="1" showInputMessage="1" showErrorMessage="1" prompt="Select from the list" xr:uid="{75213712-556E-47AD-82D8-C79673DEF987}">
          <x14:formula1>
            <xm:f>Dropdown_lists!$D$33:$D$36</xm:f>
          </x14:formula1>
          <xm:sqref>B20:B23</xm:sqref>
        </x14:dataValidation>
        <x14:dataValidation type="list" allowBlank="1" showInputMessage="1" showErrorMessage="1" prompt="Select from the list" xr:uid="{A3B735F0-2156-4092-9A25-CA9D46238C64}">
          <x14:formula1>
            <xm:f>Dropdown_lists!$G$33:$G$34</xm:f>
          </x14:formula1>
          <xm:sqref>B28:B29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P54"/>
  <sheetViews>
    <sheetView showRowColHeaders="0" view="pageLayout" zoomScale="115" zoomScaleNormal="100" zoomScalePageLayoutView="115" workbookViewId="0">
      <selection activeCell="H12" sqref="H12"/>
    </sheetView>
  </sheetViews>
  <sheetFormatPr baseColWidth="10" defaultColWidth="11.5546875" defaultRowHeight="13.8" x14ac:dyDescent="0.3"/>
  <cols>
    <col min="1" max="1" width="11.33203125" style="49" customWidth="1"/>
    <col min="2" max="2" width="14.6640625" style="49" customWidth="1"/>
    <col min="3" max="3" width="26.44140625" style="49" customWidth="1"/>
    <col min="4" max="4" width="16.44140625" style="49" customWidth="1"/>
    <col min="5" max="5" width="11.109375" style="49" customWidth="1"/>
    <col min="6" max="6" width="3.88671875" style="49" customWidth="1"/>
    <col min="7" max="7" width="7.44140625" style="49" customWidth="1"/>
    <col min="8" max="8" width="8.109375" style="147" customWidth="1"/>
    <col min="9" max="9" width="1.21875" style="49" customWidth="1"/>
    <col min="10" max="10" width="12.88671875" style="49" customWidth="1"/>
    <col min="11" max="11" width="3.21875" style="49" customWidth="1"/>
    <col min="12" max="12" width="1.21875" style="49" customWidth="1"/>
    <col min="13" max="13" width="21.5546875" style="49" customWidth="1"/>
    <col min="14" max="14" width="1.88671875" style="49" customWidth="1"/>
    <col min="15" max="16384" width="11.5546875" style="49"/>
  </cols>
  <sheetData>
    <row r="1" spans="1:16" ht="15.6" x14ac:dyDescent="0.3">
      <c r="A1" s="129" t="s">
        <v>68</v>
      </c>
      <c r="B1" s="130"/>
      <c r="C1" s="130"/>
      <c r="D1" s="130"/>
      <c r="E1" s="130"/>
      <c r="F1" s="130"/>
      <c r="G1" s="130"/>
      <c r="H1" s="142"/>
      <c r="I1" s="130"/>
      <c r="J1" s="130"/>
      <c r="K1" s="130"/>
      <c r="L1" s="130"/>
      <c r="M1" s="130"/>
      <c r="N1" s="130"/>
    </row>
    <row r="2" spans="1:16" ht="15" x14ac:dyDescent="0.3">
      <c r="A2" s="61" t="s">
        <v>279</v>
      </c>
      <c r="B2" s="48"/>
      <c r="C2" s="48"/>
      <c r="D2" s="48"/>
      <c r="E2" s="48"/>
      <c r="F2" s="48"/>
      <c r="G2" s="141"/>
      <c r="H2" s="143"/>
      <c r="I2" s="76"/>
      <c r="J2" s="73"/>
      <c r="K2" s="73"/>
      <c r="L2" s="73"/>
      <c r="M2" s="73"/>
      <c r="N2" s="16"/>
    </row>
    <row r="3" spans="1:16" x14ac:dyDescent="0.3">
      <c r="A3" s="145" t="s">
        <v>411</v>
      </c>
      <c r="B3" s="48"/>
      <c r="C3" s="48"/>
      <c r="D3" s="48"/>
      <c r="E3" s="141" t="s">
        <v>267</v>
      </c>
      <c r="F3" s="141"/>
      <c r="G3" s="141"/>
      <c r="H3" s="143"/>
      <c r="I3" s="76"/>
      <c r="J3" s="73"/>
      <c r="K3" s="73"/>
      <c r="L3" s="73"/>
      <c r="M3" s="73"/>
      <c r="N3" s="16"/>
    </row>
    <row r="4" spans="1:16" ht="14.4" x14ac:dyDescent="0.3">
      <c r="A4" s="126" t="s">
        <v>77</v>
      </c>
      <c r="B4" s="501"/>
      <c r="C4" s="502"/>
      <c r="D4" s="72"/>
      <c r="E4" s="137" t="s">
        <v>409</v>
      </c>
      <c r="F4" s="137"/>
      <c r="G4" s="137"/>
      <c r="H4" s="144"/>
      <c r="I4" s="75"/>
      <c r="J4" s="78"/>
      <c r="K4" s="78"/>
      <c r="L4" s="78"/>
      <c r="M4" s="78"/>
      <c r="N4" s="16"/>
    </row>
    <row r="5" spans="1:16" ht="14.4" x14ac:dyDescent="0.3">
      <c r="A5" s="126" t="s">
        <v>78</v>
      </c>
      <c r="B5" s="503"/>
      <c r="C5" s="502"/>
      <c r="D5" s="72"/>
      <c r="E5" s="196" t="s">
        <v>473</v>
      </c>
      <c r="F5" s="138"/>
      <c r="G5" s="138"/>
      <c r="H5" s="143"/>
      <c r="I5" s="48"/>
      <c r="J5" s="16"/>
      <c r="K5" s="16"/>
      <c r="L5" s="16"/>
      <c r="M5" s="16"/>
      <c r="N5" s="16"/>
    </row>
    <row r="6" spans="1:16" x14ac:dyDescent="0.3">
      <c r="A6" s="126" t="s">
        <v>80</v>
      </c>
      <c r="B6" s="508"/>
      <c r="C6" s="508"/>
      <c r="D6" s="48"/>
      <c r="E6" s="197" t="s">
        <v>474</v>
      </c>
      <c r="F6" s="196"/>
      <c r="G6" s="137"/>
      <c r="H6" s="145"/>
      <c r="I6" s="48"/>
      <c r="J6" s="48"/>
      <c r="K6" s="48"/>
      <c r="L6" s="16"/>
      <c r="M6" s="16"/>
      <c r="N6" s="16"/>
    </row>
    <row r="7" spans="1:16" x14ac:dyDescent="0.3">
      <c r="A7" s="126" t="s">
        <v>79</v>
      </c>
      <c r="B7" s="63"/>
      <c r="C7" s="192"/>
      <c r="D7" s="48"/>
      <c r="E7" s="197" t="s">
        <v>416</v>
      </c>
      <c r="F7" s="197"/>
      <c r="G7" s="48"/>
      <c r="H7" s="145"/>
      <c r="I7" s="62"/>
      <c r="J7" s="97"/>
      <c r="K7" s="97"/>
      <c r="L7" s="97"/>
      <c r="M7" s="62"/>
      <c r="N7" s="62"/>
    </row>
    <row r="8" spans="1:16" ht="12.6" customHeight="1" x14ac:dyDescent="0.3">
      <c r="A8" s="126"/>
      <c r="B8" s="139" t="s">
        <v>74</v>
      </c>
      <c r="C8" s="138" t="s">
        <v>75</v>
      </c>
      <c r="D8" s="48"/>
      <c r="E8" s="197" t="s">
        <v>413</v>
      </c>
      <c r="F8" s="197"/>
      <c r="G8" s="48"/>
      <c r="H8" s="145"/>
      <c r="I8" s="62"/>
      <c r="J8" s="97"/>
      <c r="K8" s="97"/>
      <c r="L8" s="97"/>
      <c r="M8" s="394"/>
      <c r="N8" s="394"/>
    </row>
    <row r="9" spans="1:16" s="98" customFormat="1" ht="14.4" customHeight="1" x14ac:dyDescent="0.3">
      <c r="A9" s="48"/>
      <c r="B9" s="139"/>
      <c r="C9" s="138"/>
      <c r="D9" s="71"/>
      <c r="E9" s="77"/>
      <c r="F9" s="62"/>
      <c r="G9" s="507" t="s">
        <v>159</v>
      </c>
      <c r="H9" s="507"/>
      <c r="I9" s="97"/>
      <c r="J9" s="504" t="s">
        <v>168</v>
      </c>
      <c r="K9" s="384"/>
      <c r="L9" s="394"/>
      <c r="M9" s="499" t="s">
        <v>412</v>
      </c>
      <c r="N9" s="499"/>
    </row>
    <row r="10" spans="1:16" ht="15" customHeight="1" thickBot="1" x14ac:dyDescent="0.35">
      <c r="A10" s="193" t="s">
        <v>111</v>
      </c>
      <c r="B10" s="140" t="s">
        <v>153</v>
      </c>
      <c r="C10" s="140"/>
      <c r="D10" s="65"/>
      <c r="E10" s="65"/>
      <c r="F10" s="101"/>
      <c r="G10" s="134" t="s">
        <v>155</v>
      </c>
      <c r="H10" s="148" t="s">
        <v>151</v>
      </c>
      <c r="I10" s="133"/>
      <c r="J10" s="505"/>
      <c r="K10" s="396" t="s">
        <v>408</v>
      </c>
      <c r="L10" s="395"/>
      <c r="M10" s="500"/>
      <c r="N10" s="500"/>
    </row>
    <row r="11" spans="1:16" ht="15.6" x14ac:dyDescent="0.3">
      <c r="A11" s="70" t="s">
        <v>0</v>
      </c>
      <c r="B11" s="66"/>
      <c r="C11" s="74"/>
      <c r="D11" s="48"/>
      <c r="E11" s="48"/>
      <c r="F11" s="97"/>
      <c r="G11" s="135"/>
      <c r="H11" s="97"/>
      <c r="I11" s="97"/>
      <c r="J11" s="100"/>
      <c r="K11" s="100"/>
      <c r="L11" s="16"/>
      <c r="M11" s="99"/>
      <c r="N11" s="16"/>
    </row>
    <row r="12" spans="1:16" s="68" customFormat="1" x14ac:dyDescent="0.3">
      <c r="A12" s="102" t="str">
        <f>CollectionForm!C2</f>
        <v/>
      </c>
      <c r="B12" s="103" t="str">
        <f>IF(NOT(A12=""),Training!B12,"")</f>
        <v/>
      </c>
      <c r="C12" s="506" t="str">
        <f>IF(NOT(A12=""),Training!R12,"")</f>
        <v/>
      </c>
      <c r="D12" s="506"/>
      <c r="E12" s="506"/>
      <c r="F12" s="506"/>
      <c r="G12" s="185" t="str">
        <f>IF(NOT(A12=""),Training!Q12,"")</f>
        <v/>
      </c>
      <c r="H12" s="146" t="str">
        <f t="shared" ref="H12:H45" si="0">G12</f>
        <v/>
      </c>
      <c r="I12" s="67"/>
      <c r="J12" s="127" t="str">
        <f t="shared" ref="J12:J21" si="1">IF(NOT(A12=""),"--enter number!!--","")</f>
        <v/>
      </c>
      <c r="K12" s="127" t="str">
        <f t="shared" ref="K12:K47" si="2">IF(NOT(A12=""),"y/n","")</f>
        <v/>
      </c>
      <c r="L12" s="64"/>
      <c r="M12" s="368"/>
      <c r="N12" s="64"/>
      <c r="P12" s="59"/>
    </row>
    <row r="13" spans="1:16" s="68" customFormat="1" x14ac:dyDescent="0.3">
      <c r="A13" s="102" t="str">
        <f>CollectionForm!C3</f>
        <v/>
      </c>
      <c r="B13" s="103" t="str">
        <f>IF(NOT(A13=""),Training!B13,"")</f>
        <v/>
      </c>
      <c r="C13" s="506" t="str">
        <f>IF(NOT(A13=""),Training!R13,"")</f>
        <v/>
      </c>
      <c r="D13" s="506"/>
      <c r="E13" s="506"/>
      <c r="F13" s="506"/>
      <c r="G13" s="185" t="str">
        <f>IF(NOT(A13=""),Training!Q13,"")</f>
        <v/>
      </c>
      <c r="H13" s="146" t="str">
        <f t="shared" si="0"/>
        <v/>
      </c>
      <c r="I13" s="67"/>
      <c r="J13" s="127" t="str">
        <f t="shared" si="1"/>
        <v/>
      </c>
      <c r="K13" s="127" t="str">
        <f t="shared" si="2"/>
        <v/>
      </c>
      <c r="L13" s="64"/>
      <c r="M13" s="368"/>
      <c r="N13" s="64"/>
    </row>
    <row r="14" spans="1:16" s="68" customFormat="1" x14ac:dyDescent="0.3">
      <c r="A14" s="102" t="str">
        <f>CollectionForm!C4</f>
        <v/>
      </c>
      <c r="B14" s="103" t="str">
        <f>IF(NOT(A14=""),Training!B14,"")</f>
        <v/>
      </c>
      <c r="C14" s="506" t="str">
        <f>IF(NOT(A14=""),Training!R14,"")</f>
        <v/>
      </c>
      <c r="D14" s="506"/>
      <c r="E14" s="506"/>
      <c r="F14" s="506"/>
      <c r="G14" s="185" t="str">
        <f>IF(NOT(A14=""),Training!Q14,"")</f>
        <v/>
      </c>
      <c r="H14" s="146" t="str">
        <f t="shared" si="0"/>
        <v/>
      </c>
      <c r="I14" s="67"/>
      <c r="J14" s="127" t="str">
        <f t="shared" si="1"/>
        <v/>
      </c>
      <c r="K14" s="127" t="str">
        <f t="shared" si="2"/>
        <v/>
      </c>
      <c r="L14" s="64"/>
      <c r="M14" s="368"/>
      <c r="N14" s="64"/>
    </row>
    <row r="15" spans="1:16" s="68" customFormat="1" x14ac:dyDescent="0.3">
      <c r="A15" s="102" t="str">
        <f>CollectionForm!C5</f>
        <v/>
      </c>
      <c r="B15" s="103" t="str">
        <f>IF(NOT(A15=""),Training!B15,"")</f>
        <v/>
      </c>
      <c r="C15" s="506" t="str">
        <f>IF(NOT(A15=""),Training!R15,"")</f>
        <v/>
      </c>
      <c r="D15" s="506"/>
      <c r="E15" s="506"/>
      <c r="F15" s="506"/>
      <c r="G15" s="185" t="str">
        <f>IF(NOT(A15=""),Training!Q15,"")</f>
        <v/>
      </c>
      <c r="H15" s="146" t="str">
        <f t="shared" si="0"/>
        <v/>
      </c>
      <c r="I15" s="67"/>
      <c r="J15" s="127" t="str">
        <f t="shared" si="1"/>
        <v/>
      </c>
      <c r="K15" s="127" t="str">
        <f t="shared" si="2"/>
        <v/>
      </c>
      <c r="L15" s="64"/>
      <c r="M15" s="368"/>
      <c r="N15" s="64"/>
    </row>
    <row r="16" spans="1:16" s="68" customFormat="1" x14ac:dyDescent="0.3">
      <c r="A16" s="102" t="str">
        <f>CollectionForm!C6</f>
        <v/>
      </c>
      <c r="B16" s="103" t="str">
        <f>IF(NOT(A16=""),Training!B16,"")</f>
        <v/>
      </c>
      <c r="C16" s="506" t="str">
        <f>IF(NOT(A16=""),Training!R16,"")</f>
        <v/>
      </c>
      <c r="D16" s="506"/>
      <c r="E16" s="506"/>
      <c r="F16" s="506"/>
      <c r="G16" s="185" t="str">
        <f>IF(NOT(A16=""),Training!Q16,"")</f>
        <v/>
      </c>
      <c r="H16" s="146" t="str">
        <f t="shared" si="0"/>
        <v/>
      </c>
      <c r="I16" s="67"/>
      <c r="J16" s="127" t="str">
        <f t="shared" si="1"/>
        <v/>
      </c>
      <c r="K16" s="127" t="str">
        <f t="shared" si="2"/>
        <v/>
      </c>
      <c r="L16" s="64"/>
      <c r="M16" s="368"/>
      <c r="N16" s="64"/>
    </row>
    <row r="17" spans="1:14" s="68" customFormat="1" x14ac:dyDescent="0.3">
      <c r="A17" s="102" t="str">
        <f>CollectionForm!C7</f>
        <v/>
      </c>
      <c r="B17" s="103" t="str">
        <f>IF(NOT(A17=""),Training!B17,"")</f>
        <v/>
      </c>
      <c r="C17" s="506" t="str">
        <f>IF(NOT(A17=""),Training!R17,"")</f>
        <v/>
      </c>
      <c r="D17" s="506"/>
      <c r="E17" s="506"/>
      <c r="F17" s="506"/>
      <c r="G17" s="185" t="str">
        <f>IF(NOT(A17=""),Training!Q17,"")</f>
        <v/>
      </c>
      <c r="H17" s="146" t="str">
        <f t="shared" si="0"/>
        <v/>
      </c>
      <c r="I17" s="67"/>
      <c r="J17" s="127" t="str">
        <f t="shared" si="1"/>
        <v/>
      </c>
      <c r="K17" s="127" t="str">
        <f t="shared" si="2"/>
        <v/>
      </c>
      <c r="L17" s="64"/>
      <c r="M17" s="368"/>
      <c r="N17" s="64"/>
    </row>
    <row r="18" spans="1:14" s="68" customFormat="1" x14ac:dyDescent="0.3">
      <c r="A18" s="102" t="str">
        <f>CollectionForm!C8</f>
        <v/>
      </c>
      <c r="B18" s="103" t="str">
        <f>IF(NOT(A18=""),Training!B18,"")</f>
        <v/>
      </c>
      <c r="C18" s="506" t="str">
        <f>IF(NOT(A18=""),Training!R18,"")</f>
        <v/>
      </c>
      <c r="D18" s="506"/>
      <c r="E18" s="506"/>
      <c r="F18" s="506"/>
      <c r="G18" s="185" t="str">
        <f>IF(NOT(A18=""),Training!Q18,"")</f>
        <v/>
      </c>
      <c r="H18" s="146" t="str">
        <f t="shared" si="0"/>
        <v/>
      </c>
      <c r="I18" s="67"/>
      <c r="J18" s="127" t="str">
        <f t="shared" si="1"/>
        <v/>
      </c>
      <c r="K18" s="127" t="str">
        <f t="shared" si="2"/>
        <v/>
      </c>
      <c r="L18" s="64"/>
      <c r="M18" s="368"/>
      <c r="N18" s="64"/>
    </row>
    <row r="19" spans="1:14" s="68" customFormat="1" x14ac:dyDescent="0.3">
      <c r="A19" s="102" t="str">
        <f>CollectionForm!C9</f>
        <v/>
      </c>
      <c r="B19" s="103" t="str">
        <f>IF(NOT(A19=""),Training!B19,"")</f>
        <v/>
      </c>
      <c r="C19" s="506" t="str">
        <f>IF(NOT(A19=""),Training!R19,"")</f>
        <v/>
      </c>
      <c r="D19" s="506"/>
      <c r="E19" s="506"/>
      <c r="F19" s="506"/>
      <c r="G19" s="185" t="str">
        <f>IF(NOT(A19=""),Training!Q19,"")</f>
        <v/>
      </c>
      <c r="H19" s="146" t="str">
        <f t="shared" si="0"/>
        <v/>
      </c>
      <c r="I19" s="67"/>
      <c r="J19" s="127" t="str">
        <f t="shared" si="1"/>
        <v/>
      </c>
      <c r="K19" s="127" t="str">
        <f t="shared" si="2"/>
        <v/>
      </c>
      <c r="L19" s="64"/>
      <c r="M19" s="368"/>
      <c r="N19" s="64"/>
    </row>
    <row r="20" spans="1:14" ht="15.6" x14ac:dyDescent="0.3">
      <c r="A20" s="70" t="s">
        <v>1</v>
      </c>
      <c r="B20" s="66"/>
      <c r="C20" s="48"/>
      <c r="D20" s="48"/>
      <c r="E20" s="48"/>
      <c r="F20" s="48"/>
      <c r="G20" s="136"/>
      <c r="H20" s="145"/>
      <c r="I20" s="48"/>
      <c r="J20" s="48"/>
      <c r="K20" s="48"/>
      <c r="L20" s="16"/>
      <c r="M20" s="48"/>
      <c r="N20" s="16"/>
    </row>
    <row r="21" spans="1:14" s="68" customFormat="1" x14ac:dyDescent="0.3">
      <c r="A21" s="104" t="str">
        <f>CollectionForm!C10</f>
        <v/>
      </c>
      <c r="B21" s="103" t="str">
        <f>IF(NOT(A21=""),Publications!B11,"")</f>
        <v/>
      </c>
      <c r="C21" s="506" t="str">
        <f>IF(NOT(A21=""),Publications!K11,"")</f>
        <v/>
      </c>
      <c r="D21" s="506"/>
      <c r="E21" s="506"/>
      <c r="F21" s="506"/>
      <c r="G21" s="186" t="str">
        <f>IF(NOT(A21=""),Publications!J11,"")</f>
        <v/>
      </c>
      <c r="H21" s="146" t="str">
        <f t="shared" si="0"/>
        <v/>
      </c>
      <c r="I21" s="67"/>
      <c r="J21" s="127" t="str">
        <f t="shared" si="1"/>
        <v/>
      </c>
      <c r="K21" s="127" t="str">
        <f t="shared" si="2"/>
        <v/>
      </c>
      <c r="L21" s="16"/>
      <c r="M21" s="368"/>
      <c r="N21" s="16"/>
    </row>
    <row r="22" spans="1:14" s="68" customFormat="1" x14ac:dyDescent="0.3">
      <c r="A22" s="104" t="str">
        <f>CollectionForm!C11</f>
        <v/>
      </c>
      <c r="B22" s="103" t="str">
        <f>IF(NOT(A22=""),Publications!B12,"")</f>
        <v/>
      </c>
      <c r="C22" s="506" t="str">
        <f>IF(NOT(A22=""),Publications!K12,"")</f>
        <v/>
      </c>
      <c r="D22" s="506"/>
      <c r="E22" s="506"/>
      <c r="F22" s="506"/>
      <c r="G22" s="186" t="str">
        <f>IF(NOT(A22=""),Publications!J12,"")</f>
        <v/>
      </c>
      <c r="H22" s="146" t="str">
        <f t="shared" si="0"/>
        <v/>
      </c>
      <c r="I22" s="67"/>
      <c r="J22" s="127" t="str">
        <f t="shared" ref="J22:J26" si="3">IF(NOT(A22=""),"--enter number!!--","")</f>
        <v/>
      </c>
      <c r="K22" s="127" t="str">
        <f t="shared" si="2"/>
        <v/>
      </c>
      <c r="L22" s="16"/>
      <c r="M22" s="368"/>
      <c r="N22" s="16"/>
    </row>
    <row r="23" spans="1:14" s="68" customFormat="1" x14ac:dyDescent="0.3">
      <c r="A23" s="104" t="str">
        <f>CollectionForm!C12</f>
        <v/>
      </c>
      <c r="B23" s="103" t="str">
        <f>IF(NOT(A23=""),Publications!B13,"")</f>
        <v/>
      </c>
      <c r="C23" s="506" t="str">
        <f>IF(NOT(A23=""),Publications!K13,"")</f>
        <v/>
      </c>
      <c r="D23" s="506"/>
      <c r="E23" s="506"/>
      <c r="F23" s="506"/>
      <c r="G23" s="186" t="str">
        <f>IF(NOT(A23=""),Publications!J13,"")</f>
        <v/>
      </c>
      <c r="H23" s="146" t="str">
        <f t="shared" si="0"/>
        <v/>
      </c>
      <c r="I23" s="67"/>
      <c r="J23" s="127" t="str">
        <f t="shared" si="3"/>
        <v/>
      </c>
      <c r="K23" s="127" t="str">
        <f t="shared" si="2"/>
        <v/>
      </c>
      <c r="L23" s="16"/>
      <c r="M23" s="368"/>
      <c r="N23" s="16"/>
    </row>
    <row r="24" spans="1:14" s="68" customFormat="1" x14ac:dyDescent="0.3">
      <c r="A24" s="104" t="str">
        <f>CollectionForm!C13</f>
        <v/>
      </c>
      <c r="B24" s="103" t="str">
        <f>IF(NOT(A24=""),Publications!B21,"")</f>
        <v/>
      </c>
      <c r="C24" s="506" t="str">
        <f>IF(NOT(A24=""),Publications!K21,"")</f>
        <v/>
      </c>
      <c r="D24" s="506"/>
      <c r="E24" s="506"/>
      <c r="F24" s="506"/>
      <c r="G24" s="186" t="str">
        <f>IF(NOT(A24=""),Publications!J21,"")</f>
        <v/>
      </c>
      <c r="H24" s="146" t="str">
        <f t="shared" si="0"/>
        <v/>
      </c>
      <c r="I24" s="67"/>
      <c r="J24" s="127" t="str">
        <f t="shared" si="3"/>
        <v/>
      </c>
      <c r="K24" s="127" t="str">
        <f t="shared" si="2"/>
        <v/>
      </c>
      <c r="L24" s="16"/>
      <c r="M24" s="368"/>
      <c r="N24" s="16"/>
    </row>
    <row r="25" spans="1:14" s="68" customFormat="1" x14ac:dyDescent="0.3">
      <c r="A25" s="104" t="str">
        <f>CollectionForm!C14</f>
        <v/>
      </c>
      <c r="B25" s="103" t="str">
        <f>IF(NOT(A25=""),Publications!B22,"")</f>
        <v/>
      </c>
      <c r="C25" s="506" t="str">
        <f>IF(NOT(A25=""),Publications!K22,"")</f>
        <v/>
      </c>
      <c r="D25" s="506"/>
      <c r="E25" s="506"/>
      <c r="F25" s="506"/>
      <c r="G25" s="186" t="str">
        <f>IF(NOT(A25=""),Publications!J22,"")</f>
        <v/>
      </c>
      <c r="H25" s="146" t="str">
        <f t="shared" si="0"/>
        <v/>
      </c>
      <c r="I25" s="67"/>
      <c r="J25" s="127" t="str">
        <f t="shared" si="3"/>
        <v/>
      </c>
      <c r="K25" s="127" t="str">
        <f t="shared" si="2"/>
        <v/>
      </c>
      <c r="L25" s="16"/>
      <c r="M25" s="368"/>
      <c r="N25" s="16"/>
    </row>
    <row r="26" spans="1:14" s="68" customFormat="1" x14ac:dyDescent="0.3">
      <c r="A26" s="104" t="str">
        <f>CollectionForm!C15</f>
        <v/>
      </c>
      <c r="B26" s="103" t="str">
        <f>IF(NOT(A26=""),Publications!B23,"")</f>
        <v/>
      </c>
      <c r="C26" s="506" t="str">
        <f>IF(NOT(A26=""),Publications!K23,"")</f>
        <v/>
      </c>
      <c r="D26" s="506"/>
      <c r="E26" s="506"/>
      <c r="F26" s="506"/>
      <c r="G26" s="186" t="str">
        <f>IF(NOT(A26=""),Publications!J23,"")</f>
        <v/>
      </c>
      <c r="H26" s="146" t="str">
        <f t="shared" si="0"/>
        <v/>
      </c>
      <c r="I26" s="67"/>
      <c r="J26" s="127" t="str">
        <f t="shared" si="3"/>
        <v/>
      </c>
      <c r="K26" s="127" t="str">
        <f t="shared" si="2"/>
        <v/>
      </c>
      <c r="L26" s="16"/>
      <c r="M26" s="368"/>
      <c r="N26" s="16"/>
    </row>
    <row r="27" spans="1:14" ht="15.6" x14ac:dyDescent="0.3">
      <c r="A27" s="70" t="s">
        <v>81</v>
      </c>
      <c r="B27" s="66"/>
      <c r="C27" s="48"/>
      <c r="D27" s="48"/>
      <c r="E27" s="48"/>
      <c r="F27" s="48"/>
      <c r="G27" s="136"/>
      <c r="H27" s="145"/>
      <c r="I27" s="48"/>
      <c r="J27" s="48"/>
      <c r="K27" s="48"/>
      <c r="L27" s="16"/>
      <c r="M27" s="48"/>
      <c r="N27" s="16"/>
    </row>
    <row r="28" spans="1:14" s="68" customFormat="1" x14ac:dyDescent="0.3">
      <c r="A28" s="104" t="str">
        <f>CollectionForm!C16</f>
        <v/>
      </c>
      <c r="B28" s="103" t="str">
        <f>IF(NOT(A28=""),Networking_Communications!B13,"")</f>
        <v/>
      </c>
      <c r="C28" s="506" t="str">
        <f>IF(NOT(A28=""),Networking_Communications!M13,"")</f>
        <v/>
      </c>
      <c r="D28" s="506"/>
      <c r="E28" s="506"/>
      <c r="F28" s="506"/>
      <c r="G28" s="186" t="str">
        <f>IF(NOT(A28=""),Networking_Communications!L13,"")</f>
        <v/>
      </c>
      <c r="H28" s="146" t="str">
        <f t="shared" si="0"/>
        <v/>
      </c>
      <c r="I28" s="69"/>
      <c r="J28" s="127" t="str">
        <f t="shared" ref="J28:J36" si="4">IF(NOT(A28=""),"--enter number!!--","")</f>
        <v/>
      </c>
      <c r="K28" s="127" t="str">
        <f t="shared" si="2"/>
        <v/>
      </c>
      <c r="L28" s="16"/>
      <c r="M28" s="368"/>
      <c r="N28" s="16"/>
    </row>
    <row r="29" spans="1:14" s="68" customFormat="1" x14ac:dyDescent="0.3">
      <c r="A29" s="104" t="str">
        <f>CollectionForm!C17</f>
        <v/>
      </c>
      <c r="B29" s="103" t="str">
        <f>IF(NOT(A29=""),Networking_Communications!B14,"")</f>
        <v/>
      </c>
      <c r="C29" s="506" t="str">
        <f>IF(NOT(A29=""),Networking_Communications!M14,"")</f>
        <v/>
      </c>
      <c r="D29" s="506"/>
      <c r="E29" s="506"/>
      <c r="F29" s="506"/>
      <c r="G29" s="186" t="str">
        <f>IF(NOT(A29=""),Networking_Communications!L14,"")</f>
        <v/>
      </c>
      <c r="H29" s="146" t="str">
        <f t="shared" si="0"/>
        <v/>
      </c>
      <c r="I29" s="69"/>
      <c r="J29" s="127" t="str">
        <f t="shared" si="4"/>
        <v/>
      </c>
      <c r="K29" s="127" t="str">
        <f t="shared" si="2"/>
        <v/>
      </c>
      <c r="L29" s="16"/>
      <c r="M29" s="368"/>
      <c r="N29" s="16"/>
    </row>
    <row r="30" spans="1:14" s="68" customFormat="1" x14ac:dyDescent="0.3">
      <c r="A30" s="104" t="str">
        <f>CollectionForm!C18</f>
        <v/>
      </c>
      <c r="B30" s="103" t="str">
        <f>IF(NOT(A30=""),Networking_Communications!B15,"")</f>
        <v/>
      </c>
      <c r="C30" s="506" t="str">
        <f>IF(NOT(A30=""),Networking_Communications!M15,"")</f>
        <v/>
      </c>
      <c r="D30" s="506"/>
      <c r="E30" s="506"/>
      <c r="F30" s="506"/>
      <c r="G30" s="186" t="str">
        <f>IF(NOT(A30=""),Networking_Communications!L15,"")</f>
        <v/>
      </c>
      <c r="H30" s="146" t="str">
        <f t="shared" si="0"/>
        <v/>
      </c>
      <c r="I30" s="69"/>
      <c r="J30" s="127" t="str">
        <f t="shared" si="4"/>
        <v/>
      </c>
      <c r="K30" s="127" t="str">
        <f t="shared" si="2"/>
        <v/>
      </c>
      <c r="L30" s="16"/>
      <c r="M30" s="368"/>
      <c r="N30" s="16"/>
    </row>
    <row r="31" spans="1:14" s="68" customFormat="1" x14ac:dyDescent="0.3">
      <c r="A31" s="104" t="str">
        <f>CollectionForm!C19</f>
        <v/>
      </c>
      <c r="B31" s="103" t="str">
        <f>IF(NOT(A31=""),Networking_Communications!B16,"")</f>
        <v/>
      </c>
      <c r="C31" s="506" t="str">
        <f>IF(NOT(A31=""),Networking_Communications!M16,"")</f>
        <v/>
      </c>
      <c r="D31" s="506"/>
      <c r="E31" s="506"/>
      <c r="F31" s="506"/>
      <c r="G31" s="186" t="str">
        <f>IF(NOT(A31=""),Networking_Communications!L16,"")</f>
        <v/>
      </c>
      <c r="H31" s="146" t="str">
        <f t="shared" si="0"/>
        <v/>
      </c>
      <c r="I31" s="69"/>
      <c r="J31" s="127" t="str">
        <f t="shared" si="4"/>
        <v/>
      </c>
      <c r="K31" s="127" t="str">
        <f t="shared" si="2"/>
        <v/>
      </c>
      <c r="L31" s="16"/>
      <c r="M31" s="368"/>
      <c r="N31" s="16"/>
    </row>
    <row r="32" spans="1:14" s="68" customFormat="1" x14ac:dyDescent="0.3">
      <c r="A32" s="104" t="str">
        <f>CollectionForm!C20</f>
        <v/>
      </c>
      <c r="B32" s="103" t="str">
        <f>IF(NOT(A32=""),Networking_Communications!B17,"")</f>
        <v/>
      </c>
      <c r="C32" s="506" t="str">
        <f>IF(NOT(A32=""),Networking_Communications!M17,"")</f>
        <v/>
      </c>
      <c r="D32" s="506"/>
      <c r="E32" s="506"/>
      <c r="F32" s="506"/>
      <c r="G32" s="186" t="str">
        <f>IF(NOT(A32=""),Networking_Communications!L17,"")</f>
        <v/>
      </c>
      <c r="H32" s="146" t="str">
        <f t="shared" si="0"/>
        <v/>
      </c>
      <c r="I32" s="69"/>
      <c r="J32" s="127" t="str">
        <f t="shared" si="4"/>
        <v/>
      </c>
      <c r="K32" s="127" t="str">
        <f t="shared" si="2"/>
        <v/>
      </c>
      <c r="L32" s="16"/>
      <c r="M32" s="368"/>
      <c r="N32" s="16"/>
    </row>
    <row r="33" spans="1:14" s="68" customFormat="1" x14ac:dyDescent="0.3">
      <c r="A33" s="104" t="str">
        <f>CollectionForm!C21</f>
        <v/>
      </c>
      <c r="B33" s="103" t="str">
        <f>IF(NOT(A33=""),Networking_Communications!B18,"")</f>
        <v/>
      </c>
      <c r="C33" s="506" t="str">
        <f>IF(NOT(A33=""),Networking_Communications!M18,"")</f>
        <v/>
      </c>
      <c r="D33" s="506"/>
      <c r="E33" s="506"/>
      <c r="F33" s="506"/>
      <c r="G33" s="186" t="str">
        <f>IF(NOT(A33=""),Networking_Communications!L18,"")</f>
        <v/>
      </c>
      <c r="H33" s="146" t="str">
        <f t="shared" si="0"/>
        <v/>
      </c>
      <c r="I33" s="69"/>
      <c r="J33" s="127" t="str">
        <f t="shared" si="4"/>
        <v/>
      </c>
      <c r="K33" s="127" t="str">
        <f t="shared" si="2"/>
        <v/>
      </c>
      <c r="L33" s="16"/>
      <c r="M33" s="368"/>
      <c r="N33" s="16"/>
    </row>
    <row r="34" spans="1:14" s="68" customFormat="1" x14ac:dyDescent="0.3">
      <c r="A34" s="104" t="str">
        <f>CollectionForm!C22</f>
        <v/>
      </c>
      <c r="B34" s="103" t="str">
        <f>IF(NOT(A34=""),Networking_Communications!B24,"")</f>
        <v/>
      </c>
      <c r="C34" s="506" t="str">
        <f>IF(NOT(A34=""),Networking_Communications!M24,"")</f>
        <v/>
      </c>
      <c r="D34" s="506"/>
      <c r="E34" s="506"/>
      <c r="F34" s="506"/>
      <c r="G34" s="186" t="str">
        <f>IF(NOT(A34=""),Networking_Communications!L24,"")</f>
        <v/>
      </c>
      <c r="H34" s="146" t="str">
        <f t="shared" si="0"/>
        <v/>
      </c>
      <c r="I34" s="69"/>
      <c r="J34" s="127" t="str">
        <f t="shared" si="4"/>
        <v/>
      </c>
      <c r="K34" s="127" t="str">
        <f t="shared" si="2"/>
        <v/>
      </c>
      <c r="L34" s="16"/>
      <c r="M34" s="368"/>
      <c r="N34" s="16"/>
    </row>
    <row r="35" spans="1:14" s="68" customFormat="1" x14ac:dyDescent="0.3">
      <c r="A35" s="104" t="str">
        <f>CollectionForm!C23</f>
        <v/>
      </c>
      <c r="B35" s="103" t="str">
        <f>IF(NOT(A35=""),Networking_Communications!B25,"")</f>
        <v/>
      </c>
      <c r="C35" s="506" t="str">
        <f>IF(NOT(A35=""),Networking_Communications!M25,"")</f>
        <v/>
      </c>
      <c r="D35" s="506"/>
      <c r="E35" s="506"/>
      <c r="F35" s="506"/>
      <c r="G35" s="185" t="str">
        <f>IF(NOT(A35=""),Networking_Communications!L25,"")</f>
        <v/>
      </c>
      <c r="H35" s="146" t="str">
        <f t="shared" si="0"/>
        <v/>
      </c>
      <c r="I35" s="69"/>
      <c r="J35" s="127" t="str">
        <f t="shared" si="4"/>
        <v/>
      </c>
      <c r="K35" s="127" t="str">
        <f t="shared" si="2"/>
        <v/>
      </c>
      <c r="L35" s="16"/>
      <c r="M35" s="368"/>
      <c r="N35" s="16"/>
    </row>
    <row r="36" spans="1:14" s="68" customFormat="1" x14ac:dyDescent="0.3">
      <c r="A36" s="104" t="str">
        <f>CollectionForm!C24</f>
        <v/>
      </c>
      <c r="B36" s="103" t="str">
        <f>IF(NOT(A36=""),Networking_Communications!B26,"")</f>
        <v/>
      </c>
      <c r="C36" s="506" t="str">
        <f>IF(NOT(A36=""),Networking_Communications!M26,"")</f>
        <v/>
      </c>
      <c r="D36" s="506"/>
      <c r="E36" s="506"/>
      <c r="F36" s="506"/>
      <c r="G36" s="185" t="str">
        <f>IF(NOT(A36=""),Networking_Communications!L26,"")</f>
        <v/>
      </c>
      <c r="H36" s="146" t="str">
        <f t="shared" si="0"/>
        <v/>
      </c>
      <c r="I36" s="69"/>
      <c r="J36" s="127" t="str">
        <f t="shared" si="4"/>
        <v/>
      </c>
      <c r="K36" s="127" t="str">
        <f t="shared" si="2"/>
        <v/>
      </c>
      <c r="L36" s="16"/>
      <c r="M36" s="368"/>
      <c r="N36" s="16"/>
    </row>
    <row r="37" spans="1:14" ht="15.6" x14ac:dyDescent="0.3">
      <c r="A37" s="70" t="s">
        <v>119</v>
      </c>
      <c r="B37" s="66"/>
      <c r="C37" s="48"/>
      <c r="D37" s="48"/>
      <c r="E37" s="48"/>
      <c r="F37" s="48"/>
      <c r="G37" s="136"/>
      <c r="H37" s="145"/>
      <c r="I37" s="48"/>
      <c r="J37" s="48"/>
      <c r="K37" s="48"/>
      <c r="L37" s="16"/>
      <c r="M37" s="48"/>
      <c r="N37" s="16"/>
    </row>
    <row r="38" spans="1:14" s="68" customFormat="1" x14ac:dyDescent="0.3">
      <c r="A38" s="104" t="str">
        <f>CollectionForm!C25</f>
        <v/>
      </c>
      <c r="B38" s="103" t="str">
        <f>IF(NOT(A38=""),CommunityService!B12,"")</f>
        <v/>
      </c>
      <c r="C38" s="506" t="str">
        <f>IF(NOT(A38=""),CommunityService!M12,"")</f>
        <v/>
      </c>
      <c r="D38" s="506"/>
      <c r="E38" s="506"/>
      <c r="F38" s="506"/>
      <c r="G38" s="185" t="str">
        <f>IF(NOT(A38=""),CommunityService!L12,"")</f>
        <v/>
      </c>
      <c r="H38" s="146" t="str">
        <f t="shared" si="0"/>
        <v/>
      </c>
      <c r="I38" s="69"/>
      <c r="J38" s="127" t="str">
        <f t="shared" ref="J38:J47" si="5">IF(NOT(A38=""),"--enter number!!--","")</f>
        <v/>
      </c>
      <c r="K38" s="127" t="str">
        <f t="shared" si="2"/>
        <v/>
      </c>
      <c r="L38" s="16"/>
      <c r="M38" s="368"/>
      <c r="N38" s="16"/>
    </row>
    <row r="39" spans="1:14" s="68" customFormat="1" x14ac:dyDescent="0.3">
      <c r="A39" s="104" t="str">
        <f>CollectionForm!C26</f>
        <v/>
      </c>
      <c r="B39" s="103" t="str">
        <f>IF(NOT(A39=""),CommunityService!B13,"")</f>
        <v/>
      </c>
      <c r="C39" s="506" t="str">
        <f>IF(NOT(A39=""),CommunityService!M13,"")</f>
        <v/>
      </c>
      <c r="D39" s="506"/>
      <c r="E39" s="506"/>
      <c r="F39" s="506"/>
      <c r="G39" s="185" t="str">
        <f>IF(NOT(A39=""),CommunityService!L13,"")</f>
        <v/>
      </c>
      <c r="H39" s="146" t="str">
        <f t="shared" si="0"/>
        <v/>
      </c>
      <c r="I39" s="69"/>
      <c r="J39" s="127" t="str">
        <f t="shared" si="5"/>
        <v/>
      </c>
      <c r="K39" s="127" t="str">
        <f t="shared" si="2"/>
        <v/>
      </c>
      <c r="L39" s="16"/>
      <c r="M39" s="368"/>
      <c r="N39" s="16"/>
    </row>
    <row r="40" spans="1:14" s="68" customFormat="1" x14ac:dyDescent="0.3">
      <c r="A40" s="104" t="str">
        <f>CollectionForm!C27</f>
        <v/>
      </c>
      <c r="B40" s="103" t="str">
        <f>IF(NOT(A40=""),CommunityService!B14,"")</f>
        <v/>
      </c>
      <c r="C40" s="506" t="str">
        <f>IF(NOT(A40=""),CommunityService!M14,"")</f>
        <v/>
      </c>
      <c r="D40" s="506"/>
      <c r="E40" s="506"/>
      <c r="F40" s="506"/>
      <c r="G40" s="185" t="str">
        <f>IF(NOT(A40=""),CommunityService!L14,"")</f>
        <v/>
      </c>
      <c r="H40" s="146" t="str">
        <f t="shared" si="0"/>
        <v/>
      </c>
      <c r="I40" s="69"/>
      <c r="J40" s="127" t="str">
        <f t="shared" si="5"/>
        <v/>
      </c>
      <c r="K40" s="127" t="str">
        <f t="shared" si="2"/>
        <v/>
      </c>
      <c r="L40" s="16"/>
      <c r="M40" s="368"/>
      <c r="N40" s="16"/>
    </row>
    <row r="41" spans="1:14" s="68" customFormat="1" x14ac:dyDescent="0.3">
      <c r="A41" s="104" t="str">
        <f>CollectionForm!C28</f>
        <v/>
      </c>
      <c r="B41" s="103" t="str">
        <f>IF(NOT(A41=""),CommunityService!B15,"")</f>
        <v/>
      </c>
      <c r="C41" s="506" t="str">
        <f>IF(NOT(A41=""),CommunityService!M15,"")</f>
        <v/>
      </c>
      <c r="D41" s="506"/>
      <c r="E41" s="506"/>
      <c r="F41" s="506"/>
      <c r="G41" s="185" t="str">
        <f>IF(NOT(A41=""),CommunityService!L15,"")</f>
        <v/>
      </c>
      <c r="H41" s="146" t="str">
        <f t="shared" si="0"/>
        <v/>
      </c>
      <c r="I41" s="69"/>
      <c r="J41" s="127" t="str">
        <f t="shared" si="5"/>
        <v/>
      </c>
      <c r="K41" s="127" t="str">
        <f t="shared" si="2"/>
        <v/>
      </c>
      <c r="L41" s="16"/>
      <c r="M41" s="368"/>
      <c r="N41" s="16"/>
    </row>
    <row r="42" spans="1:14" s="68" customFormat="1" x14ac:dyDescent="0.3">
      <c r="A42" s="104" t="str">
        <f>CollectionForm!C29</f>
        <v/>
      </c>
      <c r="B42" s="103" t="str">
        <f>IF(NOT(A42=""),CommunityService!B20,"")</f>
        <v/>
      </c>
      <c r="C42" s="506" t="str">
        <f>IF(NOT(A42=""),CommunityService!M20,"")</f>
        <v/>
      </c>
      <c r="D42" s="506"/>
      <c r="E42" s="506"/>
      <c r="F42" s="506"/>
      <c r="G42" s="185" t="str">
        <f>IF(NOT(A42=""),CommunityService!L20,"")</f>
        <v/>
      </c>
      <c r="H42" s="146" t="str">
        <f t="shared" si="0"/>
        <v/>
      </c>
      <c r="I42" s="69"/>
      <c r="J42" s="127" t="str">
        <f t="shared" si="5"/>
        <v/>
      </c>
      <c r="K42" s="127" t="str">
        <f t="shared" si="2"/>
        <v/>
      </c>
      <c r="L42" s="16"/>
      <c r="M42" s="368"/>
      <c r="N42" s="16"/>
    </row>
    <row r="43" spans="1:14" s="68" customFormat="1" x14ac:dyDescent="0.3">
      <c r="A43" s="104" t="str">
        <f>CollectionForm!C30</f>
        <v/>
      </c>
      <c r="B43" s="103" t="str">
        <f>IF(NOT(A43=""),CommunityService!B21,"")</f>
        <v/>
      </c>
      <c r="C43" s="506" t="str">
        <f>IF(NOT(A43=""),CommunityService!M21,"")</f>
        <v/>
      </c>
      <c r="D43" s="506"/>
      <c r="E43" s="506"/>
      <c r="F43" s="506"/>
      <c r="G43" s="185" t="str">
        <f>IF(NOT(A43=""),CommunityService!L21,"")</f>
        <v/>
      </c>
      <c r="H43" s="146" t="str">
        <f t="shared" si="0"/>
        <v/>
      </c>
      <c r="I43" s="69"/>
      <c r="J43" s="127" t="str">
        <f t="shared" si="5"/>
        <v/>
      </c>
      <c r="K43" s="127" t="str">
        <f t="shared" si="2"/>
        <v/>
      </c>
      <c r="L43" s="16"/>
      <c r="M43" s="368"/>
      <c r="N43" s="16"/>
    </row>
    <row r="44" spans="1:14" s="68" customFormat="1" x14ac:dyDescent="0.3">
      <c r="A44" s="104" t="str">
        <f>CollectionForm!C31</f>
        <v/>
      </c>
      <c r="B44" s="103" t="str">
        <f>IF(NOT(A44=""),CommunityService!B22,"")</f>
        <v/>
      </c>
      <c r="C44" s="506" t="str">
        <f>IF(NOT(A44=""),CommunityService!M22,"")</f>
        <v/>
      </c>
      <c r="D44" s="506"/>
      <c r="E44" s="506"/>
      <c r="F44" s="506"/>
      <c r="G44" s="185" t="str">
        <f>IF(NOT(A44=""),CommunityService!L22,"")</f>
        <v/>
      </c>
      <c r="H44" s="146" t="str">
        <f t="shared" si="0"/>
        <v/>
      </c>
      <c r="I44" s="69"/>
      <c r="J44" s="127" t="str">
        <f t="shared" si="5"/>
        <v/>
      </c>
      <c r="K44" s="127" t="str">
        <f t="shared" si="2"/>
        <v/>
      </c>
      <c r="L44" s="16"/>
      <c r="M44" s="368"/>
      <c r="N44" s="16"/>
    </row>
    <row r="45" spans="1:14" s="68" customFormat="1" x14ac:dyDescent="0.3">
      <c r="A45" s="104" t="str">
        <f>CollectionForm!C32</f>
        <v/>
      </c>
      <c r="B45" s="103" t="str">
        <f>IF(NOT(A45=""),CommunityService!B23,"")</f>
        <v/>
      </c>
      <c r="C45" s="506" t="str">
        <f>IF(NOT(A45=""),CommunityService!M23,"")</f>
        <v/>
      </c>
      <c r="D45" s="506"/>
      <c r="E45" s="506"/>
      <c r="F45" s="506"/>
      <c r="G45" s="185" t="str">
        <f>IF(NOT(A45=""),CommunityService!L23,"")</f>
        <v/>
      </c>
      <c r="H45" s="146" t="str">
        <f t="shared" si="0"/>
        <v/>
      </c>
      <c r="I45" s="69"/>
      <c r="J45" s="127" t="str">
        <f t="shared" si="5"/>
        <v/>
      </c>
      <c r="K45" s="127" t="str">
        <f t="shared" si="2"/>
        <v/>
      </c>
      <c r="L45" s="16"/>
      <c r="M45" s="368"/>
      <c r="N45" s="16"/>
    </row>
    <row r="46" spans="1:14" s="68" customFormat="1" x14ac:dyDescent="0.3">
      <c r="A46" s="104" t="str">
        <f>CollectionForm!C33</f>
        <v/>
      </c>
      <c r="B46" s="103" t="str">
        <f>IF(NOT(A46=""),CommunityService!B28&amp;" student guidance","")</f>
        <v/>
      </c>
      <c r="C46" s="506" t="str">
        <f>IF(NOT(A46=""),CommunityService!M28,"")</f>
        <v/>
      </c>
      <c r="D46" s="506"/>
      <c r="E46" s="506"/>
      <c r="F46" s="506"/>
      <c r="G46" s="201" t="str">
        <f>IF(NOT(A46=""),"0.0","")</f>
        <v/>
      </c>
      <c r="H46" s="185" t="str">
        <f>IF(NOT(A46=""),"0.0","")</f>
        <v/>
      </c>
      <c r="I46" s="69"/>
      <c r="J46" s="127" t="str">
        <f t="shared" si="5"/>
        <v/>
      </c>
      <c r="K46" s="127" t="str">
        <f t="shared" si="2"/>
        <v/>
      </c>
      <c r="L46" s="16"/>
      <c r="M46" s="203" t="str">
        <f>IF(NOT(A46=""),"For inclusion in certificate only - no points", "")</f>
        <v/>
      </c>
      <c r="N46" s="16"/>
    </row>
    <row r="47" spans="1:14" s="68" customFormat="1" x14ac:dyDescent="0.3">
      <c r="A47" s="104" t="str">
        <f>CollectionForm!C34</f>
        <v/>
      </c>
      <c r="B47" s="103" t="str">
        <f>IF(NOT(A47=""),CommunityService!B29&amp;" student guidance","")</f>
        <v/>
      </c>
      <c r="C47" s="506" t="str">
        <f>IF(NOT(A47=""),CommunityService!M29,"")</f>
        <v/>
      </c>
      <c r="D47" s="506"/>
      <c r="E47" s="506"/>
      <c r="F47" s="506"/>
      <c r="G47" s="201" t="str">
        <f>IF(NOT(A47=""),"0.0","")</f>
        <v/>
      </c>
      <c r="H47" s="185" t="str">
        <f>IF(NOT(A47=""),"0.0","")</f>
        <v/>
      </c>
      <c r="I47" s="69"/>
      <c r="J47" s="127" t="str">
        <f t="shared" si="5"/>
        <v/>
      </c>
      <c r="K47" s="127" t="str">
        <f t="shared" si="2"/>
        <v/>
      </c>
      <c r="L47" s="16"/>
      <c r="M47" s="203" t="str">
        <f>IF(NOT(A47=""),"For inclusion in certificate only - no points", "")</f>
        <v/>
      </c>
      <c r="N47" s="16"/>
    </row>
    <row r="48" spans="1:14" ht="15" x14ac:dyDescent="0.3">
      <c r="A48" s="48" t="s">
        <v>407</v>
      </c>
      <c r="B48" s="48"/>
      <c r="C48" s="48"/>
      <c r="D48" s="48"/>
      <c r="E48" s="48"/>
      <c r="F48" s="48"/>
      <c r="G48" s="48"/>
      <c r="H48" s="145"/>
      <c r="I48" s="48"/>
      <c r="J48" s="48"/>
      <c r="K48" s="48"/>
      <c r="L48" s="48"/>
      <c r="M48" s="48"/>
      <c r="N48" s="48"/>
    </row>
    <row r="49" spans="1:14" x14ac:dyDescent="0.3">
      <c r="A49" s="48"/>
      <c r="B49" s="95"/>
      <c r="C49" s="509"/>
      <c r="D49" s="509"/>
      <c r="E49" s="509"/>
      <c r="F49" s="509"/>
      <c r="G49" s="509"/>
      <c r="H49" s="509"/>
      <c r="I49" s="509"/>
      <c r="J49" s="509"/>
      <c r="K49" s="509"/>
      <c r="L49" s="509"/>
      <c r="M49" s="509"/>
      <c r="N49" s="48"/>
    </row>
    <row r="50" spans="1:14" x14ac:dyDescent="0.3">
      <c r="A50" s="48"/>
      <c r="B50" s="95"/>
      <c r="C50" s="509"/>
      <c r="D50" s="509"/>
      <c r="E50" s="509"/>
      <c r="F50" s="509"/>
      <c r="G50" s="509"/>
      <c r="H50" s="509"/>
      <c r="I50" s="509"/>
      <c r="J50" s="509"/>
      <c r="K50" s="509"/>
      <c r="L50" s="509"/>
      <c r="M50" s="509"/>
      <c r="N50" s="48"/>
    </row>
    <row r="51" spans="1:14" x14ac:dyDescent="0.3">
      <c r="A51" s="48"/>
      <c r="B51" s="95"/>
      <c r="C51" s="509"/>
      <c r="D51" s="509"/>
      <c r="E51" s="509"/>
      <c r="F51" s="509"/>
      <c r="G51" s="509"/>
      <c r="H51" s="509"/>
      <c r="I51" s="509"/>
      <c r="J51" s="509"/>
      <c r="K51" s="509"/>
      <c r="L51" s="509"/>
      <c r="M51" s="509"/>
      <c r="N51" s="48"/>
    </row>
    <row r="52" spans="1:14" x14ac:dyDescent="0.3">
      <c r="A52" s="48"/>
      <c r="B52" s="95"/>
      <c r="C52" s="509"/>
      <c r="D52" s="509"/>
      <c r="E52" s="509"/>
      <c r="F52" s="509"/>
      <c r="G52" s="509"/>
      <c r="H52" s="509"/>
      <c r="I52" s="509"/>
      <c r="J52" s="509"/>
      <c r="K52" s="509"/>
      <c r="L52" s="509"/>
      <c r="M52" s="509"/>
      <c r="N52" s="48"/>
    </row>
    <row r="53" spans="1:14" x14ac:dyDescent="0.3">
      <c r="A53" s="48"/>
      <c r="B53" s="95"/>
      <c r="C53" s="509"/>
      <c r="D53" s="509"/>
      <c r="E53" s="509"/>
      <c r="F53" s="509"/>
      <c r="G53" s="509"/>
      <c r="H53" s="509"/>
      <c r="I53" s="509"/>
      <c r="J53" s="509"/>
      <c r="K53" s="509"/>
      <c r="L53" s="509"/>
      <c r="M53" s="509"/>
      <c r="N53" s="48"/>
    </row>
    <row r="54" spans="1:14" ht="15" x14ac:dyDescent="0.3">
      <c r="A54" s="145" t="s">
        <v>410</v>
      </c>
      <c r="B54" s="48"/>
      <c r="C54" s="48"/>
      <c r="D54" s="48"/>
      <c r="E54" s="48"/>
      <c r="F54" s="48"/>
      <c r="G54" s="48"/>
      <c r="H54" s="145"/>
      <c r="I54" s="48"/>
      <c r="J54" s="48"/>
      <c r="K54" s="48"/>
      <c r="L54" s="48"/>
      <c r="M54" s="48"/>
      <c r="N54" s="48"/>
    </row>
  </sheetData>
  <sheetProtection algorithmName="SHA-512" hashValue="dcs7TSF/nurwEO55Jn45wQzEHwqNfNPa1/k9RdczzGqq3oS6M0+JXyFP1hPUvAcME4ThjwPMGKyUyAYwA6d+0g==" saltValue="XU80qhfdtwznQP/0cuoN3w==" spinCount="100000" sheet="1" formatRows="0" selectLockedCells="1"/>
  <mergeCells count="44">
    <mergeCell ref="C51:M51"/>
    <mergeCell ref="C52:M52"/>
    <mergeCell ref="C53:M53"/>
    <mergeCell ref="C43:F43"/>
    <mergeCell ref="C44:F44"/>
    <mergeCell ref="C45:F45"/>
    <mergeCell ref="C49:M49"/>
    <mergeCell ref="C46:F46"/>
    <mergeCell ref="C47:F47"/>
    <mergeCell ref="C39:F39"/>
    <mergeCell ref="C40:F40"/>
    <mergeCell ref="C41:F41"/>
    <mergeCell ref="C42:F42"/>
    <mergeCell ref="C50:M50"/>
    <mergeCell ref="C38:F38"/>
    <mergeCell ref="C17:F17"/>
    <mergeCell ref="C18:F18"/>
    <mergeCell ref="C19:F19"/>
    <mergeCell ref="C15:F15"/>
    <mergeCell ref="C35:F35"/>
    <mergeCell ref="C26:F26"/>
    <mergeCell ref="C28:F28"/>
    <mergeCell ref="C29:F29"/>
    <mergeCell ref="C30:F30"/>
    <mergeCell ref="C21:F21"/>
    <mergeCell ref="C22:F22"/>
    <mergeCell ref="C23:F23"/>
    <mergeCell ref="C24:F24"/>
    <mergeCell ref="C25:F25"/>
    <mergeCell ref="C36:F36"/>
    <mergeCell ref="C32:F32"/>
    <mergeCell ref="C33:F33"/>
    <mergeCell ref="C34:F34"/>
    <mergeCell ref="B6:C6"/>
    <mergeCell ref="C12:F12"/>
    <mergeCell ref="C13:F13"/>
    <mergeCell ref="C14:F14"/>
    <mergeCell ref="C16:F16"/>
    <mergeCell ref="M9:N10"/>
    <mergeCell ref="B4:C4"/>
    <mergeCell ref="B5:C5"/>
    <mergeCell ref="J9:J10"/>
    <mergeCell ref="C31:F31"/>
    <mergeCell ref="G9:H9"/>
  </mergeCells>
  <dataValidations disablePrompts="1" count="3">
    <dataValidation type="textLength" operator="lessThanOrEqual" allowBlank="1" showInputMessage="1" showErrorMessage="1" prompt="max. 80 chars." sqref="M12:M19 M21:M26 M28:M36 M38:M45" xr:uid="{00CFF0A2-D3C1-443E-8C56-F937CA500A70}">
      <formula1>80</formula1>
    </dataValidation>
    <dataValidation type="textLength" operator="lessThanOrEqual" allowBlank="1" showInputMessage="1" showErrorMessage="1" sqref="J12:J19 K37 J28:J47 J21:J26" xr:uid="{F9C0F6C1-D31B-46AD-941E-68CD22F2B30E}">
      <formula1>4</formula1>
    </dataValidation>
    <dataValidation operator="lessThanOrEqual" allowBlank="1" showInputMessage="1" showErrorMessage="1" sqref="K38:K47 K12:K19 K28:K36 K21:K26" xr:uid="{8BE0FA6F-0541-47F2-A414-E6764D3E0C08}"/>
  </dataValidations>
  <pageMargins left="0.23622047244094491" right="0.23622047244094491" top="0.74803149606299213" bottom="0.74803149606299213" header="0.31496062992125984" footer="0.31496062992125984"/>
  <pageSetup paperSize="9" orientation="landscape" r:id="rId1"/>
  <headerFooter>
    <oddHeader>&amp;C&amp;F</oddHeader>
    <oddFooter>&amp;L&amp;D&amp;CPage &amp;P of &amp;N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2092954-AEEA-4AED-B8F3-22960BDB4078}">
          <x14:formula1>
            <xm:f>Dropdown_lists!$J$3:$J$5</xm:f>
          </x14:formula1>
          <xm:sqref>B7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6201E-F5EF-45CA-8DD6-D207C22121F6}">
  <sheetPr>
    <tabColor rgb="FF92D050"/>
  </sheetPr>
  <dimension ref="A1:O61"/>
  <sheetViews>
    <sheetView showGridLines="0" showRowColHeaders="0" showWhiteSpace="0" view="pageLayout" zoomScaleNormal="100" workbookViewId="0">
      <selection activeCell="A3" sqref="A3:C3"/>
    </sheetView>
  </sheetViews>
  <sheetFormatPr baseColWidth="10" defaultColWidth="11.5546875" defaultRowHeight="13.8" x14ac:dyDescent="0.3"/>
  <cols>
    <col min="1" max="1" width="11.33203125" style="49" customWidth="1"/>
    <col min="2" max="2" width="14.6640625" style="49" customWidth="1"/>
    <col min="3" max="3" width="31.109375" style="49" customWidth="1"/>
    <col min="4" max="4" width="5.21875" style="49" customWidth="1"/>
    <col min="5" max="5" width="10.6640625" style="49" customWidth="1"/>
    <col min="6" max="6" width="4.77734375" style="49" customWidth="1"/>
    <col min="7" max="7" width="7.44140625" style="49" customWidth="1"/>
    <col min="8" max="8" width="8.109375" style="147" customWidth="1"/>
    <col min="9" max="9" width="6.77734375" style="49" customWidth="1"/>
    <col min="10" max="10" width="8.6640625" style="191" customWidth="1"/>
    <col min="11" max="11" width="4.44140625" style="410" customWidth="1"/>
    <col min="12" max="12" width="21.5546875" style="49" customWidth="1"/>
    <col min="13" max="13" width="1.88671875" style="49" customWidth="1"/>
    <col min="14" max="16384" width="11.5546875" style="49"/>
  </cols>
  <sheetData>
    <row r="1" spans="1:15" ht="15.6" customHeight="1" thickBot="1" x14ac:dyDescent="0.35">
      <c r="A1" s="331" t="s">
        <v>270</v>
      </c>
      <c r="B1" s="150"/>
      <c r="C1" s="150"/>
      <c r="D1" s="150"/>
      <c r="E1" s="150"/>
      <c r="F1" s="150"/>
      <c r="G1" s="150"/>
      <c r="H1" s="150"/>
      <c r="I1" s="150"/>
      <c r="J1" s="150"/>
      <c r="K1" s="399"/>
      <c r="L1" s="150"/>
      <c r="M1" s="150"/>
    </row>
    <row r="2" spans="1:15" ht="15.6" customHeight="1" x14ac:dyDescent="0.3">
      <c r="A2" s="330" t="s">
        <v>269</v>
      </c>
      <c r="B2" s="323"/>
      <c r="C2" s="324"/>
      <c r="D2" s="160"/>
      <c r="E2" s="538" t="s">
        <v>418</v>
      </c>
      <c r="F2" s="539"/>
      <c r="G2" s="539"/>
      <c r="H2" s="539"/>
      <c r="I2" s="539"/>
      <c r="J2" s="208"/>
      <c r="K2" s="400"/>
      <c r="L2" s="209"/>
      <c r="M2" s="160"/>
    </row>
    <row r="3" spans="1:15" ht="14.4" customHeight="1" x14ac:dyDescent="0.3">
      <c r="A3" s="526"/>
      <c r="B3" s="527"/>
      <c r="C3" s="528"/>
      <c r="D3" s="187"/>
      <c r="E3" s="512"/>
      <c r="F3" s="513"/>
      <c r="G3" s="513"/>
      <c r="H3" s="513"/>
      <c r="I3" s="513"/>
      <c r="J3" s="318"/>
      <c r="K3" s="401"/>
      <c r="L3" s="319"/>
      <c r="M3" s="152"/>
    </row>
    <row r="4" spans="1:15" x14ac:dyDescent="0.3">
      <c r="A4" s="510" t="s">
        <v>268</v>
      </c>
      <c r="B4" s="511"/>
      <c r="C4" s="339"/>
      <c r="D4" s="187"/>
      <c r="E4" s="512"/>
      <c r="F4" s="513"/>
      <c r="G4" s="513"/>
      <c r="H4" s="513"/>
      <c r="I4" s="513"/>
      <c r="J4" s="318"/>
      <c r="K4" s="401"/>
      <c r="L4" s="319"/>
      <c r="M4" s="152"/>
    </row>
    <row r="5" spans="1:15" ht="14.55" customHeight="1" x14ac:dyDescent="0.3">
      <c r="A5" s="512"/>
      <c r="B5" s="513"/>
      <c r="C5" s="339"/>
      <c r="D5" s="187"/>
      <c r="E5" s="512"/>
      <c r="F5" s="513"/>
      <c r="G5" s="513"/>
      <c r="H5" s="513"/>
      <c r="I5" s="513"/>
      <c r="J5" s="318"/>
      <c r="K5" s="401"/>
      <c r="L5" s="319"/>
      <c r="M5" s="152"/>
    </row>
    <row r="6" spans="1:15" ht="14.55" customHeight="1" x14ac:dyDescent="0.3">
      <c r="A6" s="512"/>
      <c r="B6" s="513"/>
      <c r="C6" s="339"/>
      <c r="D6" s="154"/>
      <c r="E6" s="512"/>
      <c r="F6" s="513"/>
      <c r="G6" s="513"/>
      <c r="H6" s="513"/>
      <c r="I6" s="513"/>
      <c r="J6" s="204"/>
      <c r="K6" s="402"/>
      <c r="L6" s="205"/>
      <c r="M6" s="152"/>
    </row>
    <row r="7" spans="1:15" ht="15" customHeight="1" thickBot="1" x14ac:dyDescent="0.35">
      <c r="A7" s="512"/>
      <c r="B7" s="513"/>
      <c r="C7" s="340"/>
      <c r="D7" s="154"/>
      <c r="E7" s="514"/>
      <c r="F7" s="515"/>
      <c r="G7" s="515"/>
      <c r="H7" s="515"/>
      <c r="I7" s="515"/>
      <c r="J7" s="206"/>
      <c r="K7" s="403"/>
      <c r="L7" s="207"/>
      <c r="M7" s="158"/>
    </row>
    <row r="8" spans="1:15" ht="15" thickBot="1" x14ac:dyDescent="0.35">
      <c r="A8" s="514"/>
      <c r="B8" s="515"/>
      <c r="C8" s="341"/>
      <c r="D8" s="154"/>
      <c r="E8" s="154"/>
      <c r="F8" s="154"/>
      <c r="G8" s="154"/>
      <c r="H8" s="184"/>
      <c r="I8" s="184"/>
      <c r="J8" s="184"/>
      <c r="K8" s="404"/>
      <c r="L8" s="320" t="str">
        <f>"Signature and stamp of advisor "&amp;Activity_Report!B7&amp;" "&amp;Activity_Report!C7</f>
        <v xml:space="preserve">Signature and stamp of advisor  </v>
      </c>
      <c r="M8" s="158"/>
    </row>
    <row r="9" spans="1:15" ht="15.6" x14ac:dyDescent="0.3">
      <c r="A9" s="322"/>
      <c r="B9" s="194"/>
      <c r="C9" s="184" t="str">
        <f xml:space="preserve"> "Signature of doctoral candidate "&amp;Activity_Report!B5&amp;" "&amp;Activity_Report!B4</f>
        <v xml:space="preserve">Signature of doctoral candidate  </v>
      </c>
      <c r="D9" s="154"/>
      <c r="E9" s="154"/>
      <c r="F9" s="154"/>
      <c r="G9" s="154"/>
      <c r="H9" s="184"/>
      <c r="I9" s="184"/>
      <c r="J9" s="184"/>
      <c r="K9" s="404"/>
      <c r="L9" s="155"/>
      <c r="M9" s="158"/>
    </row>
    <row r="10" spans="1:15" s="98" customFormat="1" ht="14.4" customHeight="1" x14ac:dyDescent="0.3">
      <c r="A10" s="195" t="s">
        <v>419</v>
      </c>
      <c r="B10" s="159"/>
      <c r="C10" s="153"/>
      <c r="D10" s="160"/>
      <c r="E10" s="161"/>
      <c r="F10" s="157"/>
      <c r="G10" s="535" t="s">
        <v>152</v>
      </c>
      <c r="H10" s="535"/>
      <c r="I10" s="398"/>
      <c r="J10" s="162"/>
      <c r="K10" s="405"/>
      <c r="L10" s="536" t="s">
        <v>157</v>
      </c>
      <c r="M10" s="163"/>
    </row>
    <row r="11" spans="1:15" ht="13.8" customHeight="1" thickBot="1" x14ac:dyDescent="0.35">
      <c r="A11" s="421" t="s">
        <v>455</v>
      </c>
      <c r="B11" s="165"/>
      <c r="C11" s="165"/>
      <c r="D11" s="164"/>
      <c r="E11" s="164"/>
      <c r="F11" s="166"/>
      <c r="G11" s="167" t="s">
        <v>154</v>
      </c>
      <c r="H11" s="168" t="s">
        <v>417</v>
      </c>
      <c r="I11" s="169" t="s">
        <v>158</v>
      </c>
      <c r="J11" s="397"/>
      <c r="K11" s="406"/>
      <c r="L11" s="537"/>
      <c r="M11" s="170"/>
    </row>
    <row r="12" spans="1:15" ht="15.6" x14ac:dyDescent="0.3">
      <c r="A12" s="171" t="s">
        <v>0</v>
      </c>
      <c r="B12" s="172"/>
      <c r="C12" s="173"/>
      <c r="D12" s="154"/>
      <c r="E12" s="154"/>
      <c r="F12" s="162"/>
      <c r="G12" s="162"/>
      <c r="H12" s="162"/>
      <c r="I12" s="162"/>
      <c r="J12" s="188"/>
      <c r="K12" s="407"/>
      <c r="L12" s="174"/>
      <c r="M12" s="152"/>
    </row>
    <row r="13" spans="1:15" s="68" customFormat="1" ht="14.4" customHeight="1" x14ac:dyDescent="0.3">
      <c r="A13" s="175" t="str">
        <f>CollectionForm!C2</f>
        <v/>
      </c>
      <c r="B13" s="176" t="str">
        <f>IF(NOT(A13=""),Training!B12,"")</f>
        <v/>
      </c>
      <c r="C13" s="518" t="str">
        <f>IF(NOT(A13=""),Training!R12,"")</f>
        <v/>
      </c>
      <c r="D13" s="518"/>
      <c r="E13" s="518"/>
      <c r="F13" s="518"/>
      <c r="G13" s="182" t="str">
        <f>IF(NOT(A13=""),Training!Q12,"")</f>
        <v/>
      </c>
      <c r="H13" s="177" t="str">
        <f>Activity_Report!H12</f>
        <v/>
      </c>
      <c r="I13" s="516" t="str">
        <f>IF(NOT(A13=""),"#"&amp;Activity_Report!J12,"")</f>
        <v/>
      </c>
      <c r="J13" s="517"/>
      <c r="K13" s="408" t="str">
        <f>IF(Activity_Report!K12="y",Activity_Report!K12,"")</f>
        <v/>
      </c>
      <c r="L13" s="176" t="str">
        <f>IF(NOT(A13=""),Activity_Report!M12,"")</f>
        <v/>
      </c>
      <c r="M13" s="178"/>
      <c r="O13" s="59"/>
    </row>
    <row r="14" spans="1:15" s="68" customFormat="1" ht="13.8" customHeight="1" x14ac:dyDescent="0.3">
      <c r="A14" s="175" t="str">
        <f>CollectionForm!C3</f>
        <v/>
      </c>
      <c r="B14" s="176" t="str">
        <f>IF(NOT(A14=""),Training!B13,"")</f>
        <v/>
      </c>
      <c r="C14" s="518" t="str">
        <f>IF(NOT(A14=""),Training!R13,"")</f>
        <v/>
      </c>
      <c r="D14" s="518"/>
      <c r="E14" s="518"/>
      <c r="F14" s="518"/>
      <c r="G14" s="182" t="str">
        <f>IF(NOT(A14=""),Training!Q13,"")</f>
        <v/>
      </c>
      <c r="H14" s="177" t="str">
        <f>Activity_Report!H13</f>
        <v/>
      </c>
      <c r="I14" s="516" t="str">
        <f>IF(NOT(A14=""),"#"&amp;Activity_Report!J13,"")</f>
        <v/>
      </c>
      <c r="J14" s="517"/>
      <c r="K14" s="408" t="str">
        <f>IF(Activity_Report!K13="y",Activity_Report!K13,"")</f>
        <v/>
      </c>
      <c r="L14" s="176" t="str">
        <f>IF(NOT(A14=""),Activity_Report!M13,"")</f>
        <v/>
      </c>
      <c r="M14" s="178"/>
    </row>
    <row r="15" spans="1:15" s="68" customFormat="1" ht="13.8" customHeight="1" x14ac:dyDescent="0.3">
      <c r="A15" s="175" t="str">
        <f>CollectionForm!C4</f>
        <v/>
      </c>
      <c r="B15" s="176" t="str">
        <f>IF(NOT(A15=""),Training!B14,"")</f>
        <v/>
      </c>
      <c r="C15" s="518" t="str">
        <f>IF(NOT(A15=""),Training!R14,"")</f>
        <v/>
      </c>
      <c r="D15" s="518"/>
      <c r="E15" s="518"/>
      <c r="F15" s="518"/>
      <c r="G15" s="182" t="str">
        <f>IF(NOT(A15=""),Training!Q14,"")</f>
        <v/>
      </c>
      <c r="H15" s="177" t="str">
        <f>Activity_Report!H14</f>
        <v/>
      </c>
      <c r="I15" s="516" t="str">
        <f>IF(NOT(A15=""),"#"&amp;Activity_Report!J14,"")</f>
        <v/>
      </c>
      <c r="J15" s="517"/>
      <c r="K15" s="408" t="str">
        <f>IF(Activity_Report!K14="y",Activity_Report!K14,"")</f>
        <v/>
      </c>
      <c r="L15" s="176" t="str">
        <f>IF(NOT(A15=""),Activity_Report!M14,"")</f>
        <v/>
      </c>
      <c r="M15" s="178"/>
    </row>
    <row r="16" spans="1:15" s="68" customFormat="1" ht="13.8" customHeight="1" x14ac:dyDescent="0.3">
      <c r="A16" s="175" t="str">
        <f>CollectionForm!C5</f>
        <v/>
      </c>
      <c r="B16" s="176" t="str">
        <f>IF(NOT(A16=""),Training!B15,"")</f>
        <v/>
      </c>
      <c r="C16" s="518" t="str">
        <f>IF(NOT(A16=""),Training!R15,"")</f>
        <v/>
      </c>
      <c r="D16" s="518"/>
      <c r="E16" s="518"/>
      <c r="F16" s="518"/>
      <c r="G16" s="182" t="str">
        <f>IF(NOT(A16=""),Training!Q15,"")</f>
        <v/>
      </c>
      <c r="H16" s="177" t="str">
        <f>Activity_Report!H15</f>
        <v/>
      </c>
      <c r="I16" s="516" t="str">
        <f>IF(NOT(A16=""),"#"&amp;Activity_Report!J15,"")</f>
        <v/>
      </c>
      <c r="J16" s="517"/>
      <c r="K16" s="408" t="str">
        <f>IF(Activity_Report!K15="y",Activity_Report!K15,"")</f>
        <v/>
      </c>
      <c r="L16" s="176" t="str">
        <f>IF(NOT(A16=""),Activity_Report!M15,"")</f>
        <v/>
      </c>
      <c r="M16" s="178"/>
    </row>
    <row r="17" spans="1:13" s="68" customFormat="1" ht="13.8" customHeight="1" x14ac:dyDescent="0.3">
      <c r="A17" s="175" t="str">
        <f>CollectionForm!C6</f>
        <v/>
      </c>
      <c r="B17" s="176" t="str">
        <f>IF(NOT(A17=""),Training!B16,"")</f>
        <v/>
      </c>
      <c r="C17" s="518" t="str">
        <f>IF(NOT(A17=""),Training!R16,"")</f>
        <v/>
      </c>
      <c r="D17" s="518"/>
      <c r="E17" s="518"/>
      <c r="F17" s="518"/>
      <c r="G17" s="182" t="str">
        <f>IF(NOT(A17=""),Training!Q16,"")</f>
        <v/>
      </c>
      <c r="H17" s="177" t="str">
        <f>Activity_Report!H16</f>
        <v/>
      </c>
      <c r="I17" s="516" t="str">
        <f>IF(NOT(A17=""),"#"&amp;Activity_Report!J16,"")</f>
        <v/>
      </c>
      <c r="J17" s="517"/>
      <c r="K17" s="408" t="str">
        <f>IF(Activity_Report!K16="y",Activity_Report!K16,"")</f>
        <v/>
      </c>
      <c r="L17" s="176" t="str">
        <f>IF(NOT(A17=""),Activity_Report!M16,"")</f>
        <v/>
      </c>
      <c r="M17" s="178"/>
    </row>
    <row r="18" spans="1:13" s="68" customFormat="1" ht="13.8" customHeight="1" x14ac:dyDescent="0.3">
      <c r="A18" s="175" t="str">
        <f>CollectionForm!C7</f>
        <v/>
      </c>
      <c r="B18" s="176" t="str">
        <f>IF(NOT(A18=""),Training!B17,"")</f>
        <v/>
      </c>
      <c r="C18" s="518" t="str">
        <f>IF(NOT(A18=""),Training!R17,"")</f>
        <v/>
      </c>
      <c r="D18" s="518"/>
      <c r="E18" s="518"/>
      <c r="F18" s="518"/>
      <c r="G18" s="182" t="str">
        <f>IF(NOT(A18=""),Training!Q17,"")</f>
        <v/>
      </c>
      <c r="H18" s="177" t="str">
        <f>Activity_Report!H17</f>
        <v/>
      </c>
      <c r="I18" s="516" t="str">
        <f>IF(NOT(A18=""),"#"&amp;Activity_Report!J17,"")</f>
        <v/>
      </c>
      <c r="J18" s="517"/>
      <c r="K18" s="408" t="str">
        <f>IF(Activity_Report!K17="y",Activity_Report!K17,"")</f>
        <v/>
      </c>
      <c r="L18" s="176" t="str">
        <f>IF(NOT(A18=""),Activity_Report!M17,"")</f>
        <v/>
      </c>
      <c r="M18" s="178"/>
    </row>
    <row r="19" spans="1:13" s="68" customFormat="1" ht="13.8" customHeight="1" x14ac:dyDescent="0.3">
      <c r="A19" s="175" t="str">
        <f>CollectionForm!C8</f>
        <v/>
      </c>
      <c r="B19" s="176" t="str">
        <f>IF(NOT(A19=""),Training!B18,"")</f>
        <v/>
      </c>
      <c r="C19" s="518" t="str">
        <f>IF(NOT(A19=""),Training!R18,"")</f>
        <v/>
      </c>
      <c r="D19" s="518"/>
      <c r="E19" s="518"/>
      <c r="F19" s="518"/>
      <c r="G19" s="182" t="str">
        <f>IF(NOT(A19=""),Training!Q18,"")</f>
        <v/>
      </c>
      <c r="H19" s="177" t="str">
        <f>Activity_Report!H18</f>
        <v/>
      </c>
      <c r="I19" s="516" t="str">
        <f>IF(NOT(A19=""),"#"&amp;Activity_Report!J18,"")</f>
        <v/>
      </c>
      <c r="J19" s="517"/>
      <c r="K19" s="408" t="str">
        <f>IF(Activity_Report!K18="y",Activity_Report!K18,"")</f>
        <v/>
      </c>
      <c r="L19" s="176" t="str">
        <f>IF(NOT(A19=""),Activity_Report!M18,"")</f>
        <v/>
      </c>
      <c r="M19" s="178"/>
    </row>
    <row r="20" spans="1:13" s="68" customFormat="1" ht="13.8" customHeight="1" x14ac:dyDescent="0.3">
      <c r="A20" s="175" t="str">
        <f>CollectionForm!C9</f>
        <v/>
      </c>
      <c r="B20" s="176" t="str">
        <f>IF(NOT(A20=""),Training!B19,"")</f>
        <v/>
      </c>
      <c r="C20" s="518" t="str">
        <f>IF(NOT(A20=""),Training!R19,"")</f>
        <v/>
      </c>
      <c r="D20" s="518"/>
      <c r="E20" s="518"/>
      <c r="F20" s="518"/>
      <c r="G20" s="182" t="str">
        <f>IF(NOT(A20=""),Training!Q19,"")</f>
        <v/>
      </c>
      <c r="H20" s="177" t="str">
        <f>Activity_Report!H19</f>
        <v/>
      </c>
      <c r="I20" s="516" t="str">
        <f>IF(NOT(A20=""),"#"&amp;Activity_Report!J19,"")</f>
        <v/>
      </c>
      <c r="J20" s="517"/>
      <c r="K20" s="408" t="str">
        <f>IF(Activity_Report!K19="y",Activity_Report!K19,"")</f>
        <v/>
      </c>
      <c r="L20" s="176" t="str">
        <f>IF(NOT(A20=""),Activity_Report!M19,"")</f>
        <v/>
      </c>
      <c r="M20" s="178"/>
    </row>
    <row r="21" spans="1:13" ht="15.6" x14ac:dyDescent="0.3">
      <c r="A21" s="171" t="s">
        <v>1</v>
      </c>
      <c r="B21" s="172"/>
      <c r="C21" s="154"/>
      <c r="D21" s="154"/>
      <c r="E21" s="154"/>
      <c r="F21" s="154"/>
      <c r="G21" s="154"/>
      <c r="H21" s="156"/>
      <c r="I21" s="154"/>
      <c r="J21" s="189"/>
      <c r="K21" s="407"/>
      <c r="L21" s="174"/>
      <c r="M21" s="152"/>
    </row>
    <row r="22" spans="1:13" s="68" customFormat="1" ht="13.8" customHeight="1" x14ac:dyDescent="0.3">
      <c r="A22" s="179" t="str">
        <f>CollectionForm!C10</f>
        <v/>
      </c>
      <c r="B22" s="176" t="str">
        <f>IF(NOT(A22=""),Publications!B11,"")</f>
        <v/>
      </c>
      <c r="C22" s="518" t="str">
        <f>IF(NOT(A22=""),Publications!K11,"")</f>
        <v/>
      </c>
      <c r="D22" s="518"/>
      <c r="E22" s="518"/>
      <c r="F22" s="518"/>
      <c r="G22" s="149" t="str">
        <f>IF(NOT(A22=""),Publications!J11,"")</f>
        <v/>
      </c>
      <c r="H22" s="177" t="str">
        <f>Activity_Report!H21</f>
        <v/>
      </c>
      <c r="I22" s="516" t="str">
        <f>IF(NOT(A22=""),"#"&amp;Activity_Report!J21,"")</f>
        <v/>
      </c>
      <c r="J22" s="517"/>
      <c r="K22" s="408" t="str">
        <f>IF(Activity_Report!K21="y",Activity_Report!K21,"")</f>
        <v/>
      </c>
      <c r="L22" s="176" t="str">
        <f>IF(NOT(A22=""),Activity_Report!M21,"")</f>
        <v/>
      </c>
      <c r="M22" s="152"/>
    </row>
    <row r="23" spans="1:13" s="68" customFormat="1" ht="13.8" customHeight="1" x14ac:dyDescent="0.3">
      <c r="A23" s="179" t="str">
        <f>CollectionForm!C11</f>
        <v/>
      </c>
      <c r="B23" s="176" t="str">
        <f>IF(NOT(A23=""),Publications!B12,"")</f>
        <v/>
      </c>
      <c r="C23" s="518" t="str">
        <f>IF(NOT(A23=""),Publications!K12,"")</f>
        <v/>
      </c>
      <c r="D23" s="518"/>
      <c r="E23" s="518"/>
      <c r="F23" s="518"/>
      <c r="G23" s="149" t="str">
        <f>IF(NOT(A23=""),Publications!J12,"")</f>
        <v/>
      </c>
      <c r="H23" s="177" t="str">
        <f>Activity_Report!H22</f>
        <v/>
      </c>
      <c r="I23" s="516" t="str">
        <f>IF(NOT(A23=""),"#"&amp;Activity_Report!J22,"")</f>
        <v/>
      </c>
      <c r="J23" s="517"/>
      <c r="K23" s="408" t="str">
        <f>IF(Activity_Report!K22="y",Activity_Report!K22,"")</f>
        <v/>
      </c>
      <c r="L23" s="176" t="str">
        <f>IF(NOT(A23=""),Activity_Report!M22,"")</f>
        <v/>
      </c>
      <c r="M23" s="152"/>
    </row>
    <row r="24" spans="1:13" s="68" customFormat="1" ht="13.8" customHeight="1" x14ac:dyDescent="0.3">
      <c r="A24" s="179" t="str">
        <f>CollectionForm!C12</f>
        <v/>
      </c>
      <c r="B24" s="176" t="str">
        <f>IF(NOT(A24=""),Publications!B13,"")</f>
        <v/>
      </c>
      <c r="C24" s="518" t="str">
        <f>IF(NOT(A24=""),Publications!K13,"")</f>
        <v/>
      </c>
      <c r="D24" s="518"/>
      <c r="E24" s="518"/>
      <c r="F24" s="518"/>
      <c r="G24" s="149" t="str">
        <f>IF(NOT(A24=""),Publications!J13,"")</f>
        <v/>
      </c>
      <c r="H24" s="177" t="str">
        <f>Activity_Report!H23</f>
        <v/>
      </c>
      <c r="I24" s="516" t="str">
        <f>IF(NOT(A24=""),"#"&amp;Activity_Report!J23,"")</f>
        <v/>
      </c>
      <c r="J24" s="517"/>
      <c r="K24" s="408" t="str">
        <f>IF(Activity_Report!K23="y",Activity_Report!K23,"")</f>
        <v/>
      </c>
      <c r="L24" s="176" t="str">
        <f>IF(NOT(A24=""),Activity_Report!M23,"")</f>
        <v/>
      </c>
      <c r="M24" s="152"/>
    </row>
    <row r="25" spans="1:13" s="68" customFormat="1" ht="13.8" customHeight="1" x14ac:dyDescent="0.3">
      <c r="A25" s="179" t="str">
        <f>CollectionForm!C13</f>
        <v/>
      </c>
      <c r="B25" s="176" t="str">
        <f>IF(NOT(A25=""),Publications!B21,"")</f>
        <v/>
      </c>
      <c r="C25" s="518" t="str">
        <f>IF(NOT(A25=""),Publications!K21,"")</f>
        <v/>
      </c>
      <c r="D25" s="518"/>
      <c r="E25" s="518"/>
      <c r="F25" s="518"/>
      <c r="G25" s="149" t="str">
        <f>IF(NOT(A25=""),Publications!J21,"")</f>
        <v/>
      </c>
      <c r="H25" s="177" t="str">
        <f>Activity_Report!H24</f>
        <v/>
      </c>
      <c r="I25" s="516" t="str">
        <f>IF(NOT(A25=""),"#"&amp;Activity_Report!J24,"")</f>
        <v/>
      </c>
      <c r="J25" s="517"/>
      <c r="K25" s="408" t="str">
        <f>IF(Activity_Report!K24="y",Activity_Report!K24,"")</f>
        <v/>
      </c>
      <c r="L25" s="176" t="str">
        <f>IF(NOT(A25=""),Activity_Report!M24,"")</f>
        <v/>
      </c>
      <c r="M25" s="152"/>
    </row>
    <row r="26" spans="1:13" s="68" customFormat="1" ht="13.8" customHeight="1" x14ac:dyDescent="0.3">
      <c r="A26" s="179" t="str">
        <f>CollectionForm!C14</f>
        <v/>
      </c>
      <c r="B26" s="176" t="str">
        <f>IF(NOT(A26=""),Publications!B22,"")</f>
        <v/>
      </c>
      <c r="C26" s="518" t="str">
        <f>IF(NOT(A26=""),Publications!K22,"")</f>
        <v/>
      </c>
      <c r="D26" s="518"/>
      <c r="E26" s="518"/>
      <c r="F26" s="518"/>
      <c r="G26" s="149" t="str">
        <f>IF(NOT(A26=""),Publications!J22,"")</f>
        <v/>
      </c>
      <c r="H26" s="177" t="str">
        <f>Activity_Report!H25</f>
        <v/>
      </c>
      <c r="I26" s="516" t="str">
        <f>IF(NOT(A26=""),"#"&amp;Activity_Report!J25,"")</f>
        <v/>
      </c>
      <c r="J26" s="517"/>
      <c r="K26" s="408" t="str">
        <f>IF(Activity_Report!K25="y",Activity_Report!K25,"")</f>
        <v/>
      </c>
      <c r="L26" s="176" t="str">
        <f>IF(NOT(A26=""),Activity_Report!M25,"")</f>
        <v/>
      </c>
      <c r="M26" s="152"/>
    </row>
    <row r="27" spans="1:13" s="68" customFormat="1" ht="13.8" customHeight="1" x14ac:dyDescent="0.3">
      <c r="A27" s="179" t="str">
        <f>CollectionForm!C15</f>
        <v/>
      </c>
      <c r="B27" s="176" t="str">
        <f>IF(NOT(A27=""),Publications!B23,"")</f>
        <v/>
      </c>
      <c r="C27" s="518" t="str">
        <f>IF(NOT(A27=""),Publications!K23,"")</f>
        <v/>
      </c>
      <c r="D27" s="518"/>
      <c r="E27" s="518"/>
      <c r="F27" s="518"/>
      <c r="G27" s="149" t="str">
        <f>IF(NOT(A27=""),Publications!J23,"")</f>
        <v/>
      </c>
      <c r="H27" s="177" t="str">
        <f>Activity_Report!H26</f>
        <v/>
      </c>
      <c r="I27" s="516" t="str">
        <f>IF(NOT(A27=""),"#"&amp;Activity_Report!J26,"")</f>
        <v/>
      </c>
      <c r="J27" s="517"/>
      <c r="K27" s="408" t="str">
        <f>IF(Activity_Report!K26="y",Activity_Report!K26,"")</f>
        <v/>
      </c>
      <c r="L27" s="176" t="str">
        <f>IF(NOT(A27=""),Activity_Report!M26,"")</f>
        <v/>
      </c>
      <c r="M27" s="152"/>
    </row>
    <row r="28" spans="1:13" ht="15.6" x14ac:dyDescent="0.3">
      <c r="A28" s="171" t="s">
        <v>81</v>
      </c>
      <c r="B28" s="172"/>
      <c r="C28" s="154"/>
      <c r="D28" s="154"/>
      <c r="E28" s="154"/>
      <c r="F28" s="154"/>
      <c r="G28" s="154"/>
      <c r="H28" s="156"/>
      <c r="I28" s="154"/>
      <c r="J28" s="189"/>
      <c r="K28" s="407"/>
      <c r="L28" s="174"/>
      <c r="M28" s="152"/>
    </row>
    <row r="29" spans="1:13" s="68" customFormat="1" ht="13.8" customHeight="1" x14ac:dyDescent="0.3">
      <c r="A29" s="179" t="str">
        <f>CollectionForm!C16</f>
        <v/>
      </c>
      <c r="B29" s="176" t="str">
        <f>IF(NOT(A29=""),Networking_Communications!B13,"")</f>
        <v/>
      </c>
      <c r="C29" s="518" t="str">
        <f>IF(NOT(A29=""),Networking_Communications!M13,"")</f>
        <v/>
      </c>
      <c r="D29" s="518"/>
      <c r="E29" s="518"/>
      <c r="F29" s="518"/>
      <c r="G29" s="149" t="str">
        <f>IF(NOT(A29=""),Networking_Communications!L13,"")</f>
        <v/>
      </c>
      <c r="H29" s="177" t="str">
        <f>Activity_Report!H28</f>
        <v/>
      </c>
      <c r="I29" s="516" t="str">
        <f>IF(NOT(A29=""),"#"&amp;Activity_Report!J28,"")</f>
        <v/>
      </c>
      <c r="J29" s="517"/>
      <c r="K29" s="408" t="str">
        <f>IF(Activity_Report!K28="y",Activity_Report!K28,"")</f>
        <v/>
      </c>
      <c r="L29" s="176" t="str">
        <f>IF(NOT(A29=""),Activity_Report!M28,"")</f>
        <v/>
      </c>
      <c r="M29" s="180"/>
    </row>
    <row r="30" spans="1:13" s="68" customFormat="1" ht="13.8" customHeight="1" x14ac:dyDescent="0.3">
      <c r="A30" s="179" t="str">
        <f>CollectionForm!C17</f>
        <v/>
      </c>
      <c r="B30" s="176" t="str">
        <f>IF(NOT(A30=""),Networking_Communications!B14,"")</f>
        <v/>
      </c>
      <c r="C30" s="518" t="str">
        <f>IF(NOT(A30=""),Networking_Communications!M14,"")</f>
        <v/>
      </c>
      <c r="D30" s="518"/>
      <c r="E30" s="518"/>
      <c r="F30" s="518"/>
      <c r="G30" s="149" t="str">
        <f>IF(NOT(A30=""),Networking_Communications!L14,"")</f>
        <v/>
      </c>
      <c r="H30" s="177" t="str">
        <f>Activity_Report!H29</f>
        <v/>
      </c>
      <c r="I30" s="516" t="str">
        <f>IF(NOT(A30=""),"#"&amp;Activity_Report!J29,"")</f>
        <v/>
      </c>
      <c r="J30" s="517"/>
      <c r="K30" s="408" t="str">
        <f>IF(Activity_Report!K29="y",Activity_Report!K29,"")</f>
        <v/>
      </c>
      <c r="L30" s="176" t="str">
        <f>IF(NOT(A30=""),Activity_Report!M29,"")</f>
        <v/>
      </c>
      <c r="M30" s="180"/>
    </row>
    <row r="31" spans="1:13" s="68" customFormat="1" ht="13.8" customHeight="1" x14ac:dyDescent="0.3">
      <c r="A31" s="179" t="str">
        <f>CollectionForm!C18</f>
        <v/>
      </c>
      <c r="B31" s="176" t="str">
        <f>IF(NOT(A31=""),Networking_Communications!B15,"")</f>
        <v/>
      </c>
      <c r="C31" s="518" t="str">
        <f>IF(NOT(A31=""),Networking_Communications!M15,"")</f>
        <v/>
      </c>
      <c r="D31" s="518"/>
      <c r="E31" s="518"/>
      <c r="F31" s="518"/>
      <c r="G31" s="149" t="str">
        <f>IF(NOT(A31=""),Networking_Communications!L15,"")</f>
        <v/>
      </c>
      <c r="H31" s="177" t="str">
        <f>Activity_Report!H30</f>
        <v/>
      </c>
      <c r="I31" s="516" t="str">
        <f>IF(NOT(A31=""),"#"&amp;Activity_Report!J30,"")</f>
        <v/>
      </c>
      <c r="J31" s="517"/>
      <c r="K31" s="408" t="str">
        <f>IF(Activity_Report!K30="y",Activity_Report!K30,"")</f>
        <v/>
      </c>
      <c r="L31" s="176" t="str">
        <f>IF(NOT(A31=""),Activity_Report!M30,"")</f>
        <v/>
      </c>
      <c r="M31" s="180"/>
    </row>
    <row r="32" spans="1:13" s="68" customFormat="1" ht="13.8" customHeight="1" x14ac:dyDescent="0.3">
      <c r="A32" s="179" t="str">
        <f>CollectionForm!C19</f>
        <v/>
      </c>
      <c r="B32" s="176" t="str">
        <f>IF(NOT(A32=""),Networking_Communications!B16,"")</f>
        <v/>
      </c>
      <c r="C32" s="518" t="str">
        <f>IF(NOT(A32=""),Networking_Communications!M16,"")</f>
        <v/>
      </c>
      <c r="D32" s="518"/>
      <c r="E32" s="518"/>
      <c r="F32" s="518"/>
      <c r="G32" s="149" t="str">
        <f>IF(NOT(A32=""),Networking_Communications!L16,"")</f>
        <v/>
      </c>
      <c r="H32" s="177" t="str">
        <f>Activity_Report!H31</f>
        <v/>
      </c>
      <c r="I32" s="516" t="str">
        <f>IF(NOT(A32=""),"#"&amp;Activity_Report!J31,"")</f>
        <v/>
      </c>
      <c r="J32" s="517"/>
      <c r="K32" s="408" t="str">
        <f>IF(Activity_Report!K31="y",Activity_Report!K31,"")</f>
        <v/>
      </c>
      <c r="L32" s="176" t="str">
        <f>IF(NOT(A32=""),Activity_Report!M31,"")</f>
        <v/>
      </c>
      <c r="M32" s="180"/>
    </row>
    <row r="33" spans="1:13" s="68" customFormat="1" ht="13.8" customHeight="1" x14ac:dyDescent="0.3">
      <c r="A33" s="179" t="str">
        <f>CollectionForm!C20</f>
        <v/>
      </c>
      <c r="B33" s="176" t="str">
        <f>IF(NOT(A33=""),Networking_Communications!B17,"")</f>
        <v/>
      </c>
      <c r="C33" s="518" t="str">
        <f>IF(NOT(A33=""),Networking_Communications!M17,"")</f>
        <v/>
      </c>
      <c r="D33" s="518"/>
      <c r="E33" s="518"/>
      <c r="F33" s="518"/>
      <c r="G33" s="149" t="str">
        <f>IF(NOT(A33=""),Networking_Communications!L17,"")</f>
        <v/>
      </c>
      <c r="H33" s="177" t="str">
        <f>Activity_Report!H32</f>
        <v/>
      </c>
      <c r="I33" s="516" t="str">
        <f>IF(NOT(A33=""),"#"&amp;Activity_Report!J32,"")</f>
        <v/>
      </c>
      <c r="J33" s="517"/>
      <c r="K33" s="408" t="str">
        <f>IF(Activity_Report!K32="y",Activity_Report!K32,"")</f>
        <v/>
      </c>
      <c r="L33" s="176" t="str">
        <f>IF(NOT(A33=""),Activity_Report!M32,"")</f>
        <v/>
      </c>
      <c r="M33" s="180"/>
    </row>
    <row r="34" spans="1:13" s="68" customFormat="1" ht="13.8" customHeight="1" x14ac:dyDescent="0.3">
      <c r="A34" s="179" t="str">
        <f>CollectionForm!C21</f>
        <v/>
      </c>
      <c r="B34" s="176" t="str">
        <f>IF(NOT(A34=""),Networking_Communications!B18,"")</f>
        <v/>
      </c>
      <c r="C34" s="518" t="str">
        <f>IF(NOT(A34=""),Networking_Communications!M18,"")</f>
        <v/>
      </c>
      <c r="D34" s="518"/>
      <c r="E34" s="518"/>
      <c r="F34" s="518"/>
      <c r="G34" s="149" t="str">
        <f>IF(NOT(A34=""),Networking_Communications!L18,"")</f>
        <v/>
      </c>
      <c r="H34" s="177" t="str">
        <f>Activity_Report!H33</f>
        <v/>
      </c>
      <c r="I34" s="516" t="str">
        <f>IF(NOT(A34=""),"#"&amp;Activity_Report!J33,"")</f>
        <v/>
      </c>
      <c r="J34" s="517"/>
      <c r="K34" s="408" t="str">
        <f>IF(Activity_Report!K33="y",Activity_Report!K33,"")</f>
        <v/>
      </c>
      <c r="L34" s="176" t="str">
        <f>IF(NOT(A34=""),Activity_Report!M33,"")</f>
        <v/>
      </c>
      <c r="M34" s="180"/>
    </row>
    <row r="35" spans="1:13" s="68" customFormat="1" ht="13.8" customHeight="1" x14ac:dyDescent="0.3">
      <c r="A35" s="179" t="str">
        <f>CollectionForm!C22</f>
        <v/>
      </c>
      <c r="B35" s="176" t="str">
        <f>IF(NOT(A35=""),Networking_Communications!B24,"")</f>
        <v/>
      </c>
      <c r="C35" s="518" t="str">
        <f>IF(NOT(A35=""),Networking_Communications!M24,"")</f>
        <v/>
      </c>
      <c r="D35" s="518"/>
      <c r="E35" s="518"/>
      <c r="F35" s="518"/>
      <c r="G35" s="149" t="str">
        <f>IF(NOT(A35=""),Networking_Communications!L24,"")</f>
        <v/>
      </c>
      <c r="H35" s="177" t="str">
        <f>Activity_Report!H34</f>
        <v/>
      </c>
      <c r="I35" s="516" t="str">
        <f>IF(NOT(A35=""),Activity_Report!J34,"")</f>
        <v/>
      </c>
      <c r="J35" s="517"/>
      <c r="K35" s="408" t="str">
        <f>IF(Activity_Report!K34="y",Activity_Report!K34,"")</f>
        <v/>
      </c>
      <c r="L35" s="176" t="str">
        <f>IF(NOT(A35=""),Activity_Report!M34,"")</f>
        <v/>
      </c>
      <c r="M35" s="180"/>
    </row>
    <row r="36" spans="1:13" s="68" customFormat="1" ht="13.8" customHeight="1" x14ac:dyDescent="0.3">
      <c r="A36" s="179" t="str">
        <f>CollectionForm!C23</f>
        <v/>
      </c>
      <c r="B36" s="176" t="str">
        <f>IF(NOT(A36=""),Networking_Communications!B25,"")</f>
        <v/>
      </c>
      <c r="C36" s="518" t="str">
        <f>IF(NOT(A36=""),Networking_Communications!M25,"")</f>
        <v/>
      </c>
      <c r="D36" s="518"/>
      <c r="E36" s="518"/>
      <c r="F36" s="518"/>
      <c r="G36" s="149" t="str">
        <f>IF(NOT(A36=""),Networking_Communications!L25,"")</f>
        <v/>
      </c>
      <c r="H36" s="177" t="str">
        <f>Activity_Report!H35</f>
        <v/>
      </c>
      <c r="I36" s="516" t="str">
        <f>IF(NOT(A36=""),Activity_Report!J35,"")</f>
        <v/>
      </c>
      <c r="J36" s="517"/>
      <c r="K36" s="408" t="str">
        <f>IF(Activity_Report!K35="y",Activity_Report!K35,"")</f>
        <v/>
      </c>
      <c r="L36" s="176" t="str">
        <f>IF(NOT(A36=""),Activity_Report!M35,"")</f>
        <v/>
      </c>
      <c r="M36" s="180"/>
    </row>
    <row r="37" spans="1:13" s="68" customFormat="1" ht="13.8" customHeight="1" x14ac:dyDescent="0.3">
      <c r="A37" s="179" t="str">
        <f>CollectionForm!C24</f>
        <v/>
      </c>
      <c r="B37" s="176" t="str">
        <f>IF(NOT(A37=""),Networking_Communications!B26,"")</f>
        <v/>
      </c>
      <c r="C37" s="518" t="str">
        <f>IF(NOT(A37=""),Networking_Communications!M26,"")</f>
        <v/>
      </c>
      <c r="D37" s="518"/>
      <c r="E37" s="518"/>
      <c r="F37" s="518"/>
      <c r="G37" s="149" t="str">
        <f>IF(NOT(A37=""),Networking_Communications!L26,"")</f>
        <v/>
      </c>
      <c r="H37" s="177" t="str">
        <f>Activity_Report!H36</f>
        <v/>
      </c>
      <c r="I37" s="516" t="str">
        <f>IF(NOT(A37=""),Activity_Report!J36,"")</f>
        <v/>
      </c>
      <c r="J37" s="517"/>
      <c r="K37" s="408" t="str">
        <f>IF(Activity_Report!K36="y",Activity_Report!K36,"")</f>
        <v/>
      </c>
      <c r="L37" s="176" t="str">
        <f>IF(NOT(A37=""),Activity_Report!M36,"")</f>
        <v/>
      </c>
      <c r="M37" s="180"/>
    </row>
    <row r="38" spans="1:13" ht="15.6" x14ac:dyDescent="0.3">
      <c r="A38" s="171" t="s">
        <v>119</v>
      </c>
      <c r="B38" s="172"/>
      <c r="C38" s="154"/>
      <c r="D38" s="154"/>
      <c r="E38" s="154"/>
      <c r="F38" s="154"/>
      <c r="G38" s="154"/>
      <c r="H38" s="156"/>
      <c r="I38" s="154"/>
      <c r="J38" s="189"/>
      <c r="K38" s="407"/>
      <c r="L38" s="174"/>
      <c r="M38" s="152"/>
    </row>
    <row r="39" spans="1:13" s="68" customFormat="1" ht="13.8" customHeight="1" x14ac:dyDescent="0.3">
      <c r="A39" s="179" t="str">
        <f>CollectionForm!C25</f>
        <v/>
      </c>
      <c r="B39" s="176" t="str">
        <f>IF(NOT(A39=""),CommunityService!B12,"")</f>
        <v/>
      </c>
      <c r="C39" s="518" t="str">
        <f>IF(NOT(A39=""),CommunityService!M12,"")</f>
        <v/>
      </c>
      <c r="D39" s="518"/>
      <c r="E39" s="518"/>
      <c r="F39" s="518"/>
      <c r="G39" s="182" t="str">
        <f>IF(NOT(A39=""),Networking_Communications!L23,"")</f>
        <v/>
      </c>
      <c r="H39" s="177" t="str">
        <f>Activity_Report!H38</f>
        <v/>
      </c>
      <c r="I39" s="516" t="str">
        <f>IF(NOT(A39=""),"#"&amp;Activity_Report!J38,"")</f>
        <v/>
      </c>
      <c r="J39" s="517"/>
      <c r="K39" s="408" t="str">
        <f>IF(Activity_Report!K38="y",Activity_Report!K38,"")</f>
        <v/>
      </c>
      <c r="L39" s="176" t="str">
        <f>IF(NOT(A39=""),Activity_Report!M38,"")</f>
        <v/>
      </c>
      <c r="M39" s="152"/>
    </row>
    <row r="40" spans="1:13" s="68" customFormat="1" ht="13.8" customHeight="1" x14ac:dyDescent="0.3">
      <c r="A40" s="179" t="str">
        <f>CollectionForm!C26</f>
        <v/>
      </c>
      <c r="B40" s="176" t="str">
        <f>IF(NOT(A40=""),CommunityService!B13,"")</f>
        <v/>
      </c>
      <c r="C40" s="518" t="str">
        <f>IF(NOT(A40=""),CommunityService!M13,"")</f>
        <v/>
      </c>
      <c r="D40" s="518"/>
      <c r="E40" s="518"/>
      <c r="F40" s="518"/>
      <c r="G40" s="182" t="str">
        <f>IF(NOT(A40=""),Networking_Communications!L24,"")</f>
        <v/>
      </c>
      <c r="H40" s="177" t="str">
        <f>Activity_Report!H39</f>
        <v/>
      </c>
      <c r="I40" s="516" t="str">
        <f>IF(NOT(A40=""),"#"&amp;Activity_Report!J39,"")</f>
        <v/>
      </c>
      <c r="J40" s="517"/>
      <c r="K40" s="408" t="str">
        <f>IF(Activity_Report!K39="y",Activity_Report!K39,"")</f>
        <v/>
      </c>
      <c r="L40" s="176" t="str">
        <f>IF(NOT(A40=""),Activity_Report!M39,"")</f>
        <v/>
      </c>
      <c r="M40" s="152"/>
    </row>
    <row r="41" spans="1:13" s="68" customFormat="1" ht="13.8" customHeight="1" x14ac:dyDescent="0.3">
      <c r="A41" s="179" t="str">
        <f>CollectionForm!C27</f>
        <v/>
      </c>
      <c r="B41" s="176" t="str">
        <f>IF(NOT(A41=""),CommunityService!B14,"")</f>
        <v/>
      </c>
      <c r="C41" s="518" t="str">
        <f>IF(NOT(A41=""),CommunityService!M14,"")</f>
        <v/>
      </c>
      <c r="D41" s="518"/>
      <c r="E41" s="518"/>
      <c r="F41" s="518"/>
      <c r="G41" s="182" t="str">
        <f>IF(NOT(A41=""),Networking_Communications!L25,"")</f>
        <v/>
      </c>
      <c r="H41" s="177" t="str">
        <f>Activity_Report!H40</f>
        <v/>
      </c>
      <c r="I41" s="516" t="str">
        <f>IF(NOT(A41=""),"#"&amp;Activity_Report!J40,"")</f>
        <v/>
      </c>
      <c r="J41" s="517"/>
      <c r="K41" s="408" t="str">
        <f>IF(Activity_Report!K40="y",Activity_Report!K40,"")</f>
        <v/>
      </c>
      <c r="L41" s="176" t="str">
        <f>IF(NOT(A41=""),Activity_Report!M40,"")</f>
        <v/>
      </c>
      <c r="M41" s="152"/>
    </row>
    <row r="42" spans="1:13" s="68" customFormat="1" ht="13.8" customHeight="1" x14ac:dyDescent="0.3">
      <c r="A42" s="179" t="str">
        <f>CollectionForm!C28</f>
        <v/>
      </c>
      <c r="B42" s="176" t="str">
        <f>IF(NOT(A42=""),CommunityService!B15,"")</f>
        <v/>
      </c>
      <c r="C42" s="518" t="str">
        <f>IF(NOT(A42=""),CommunityService!M15,"")</f>
        <v/>
      </c>
      <c r="D42" s="518"/>
      <c r="E42" s="518"/>
      <c r="F42" s="518"/>
      <c r="G42" s="182" t="str">
        <f>IF(NOT(A42=""),Networking_Communications!L26,"")</f>
        <v/>
      </c>
      <c r="H42" s="177" t="str">
        <f>Activity_Report!H41</f>
        <v/>
      </c>
      <c r="I42" s="516" t="str">
        <f>IF(NOT(A42=""),"#"&amp;Activity_Report!J41,"")</f>
        <v/>
      </c>
      <c r="J42" s="517"/>
      <c r="K42" s="408" t="str">
        <f>IF(Activity_Report!K41="y",Activity_Report!K41,"")</f>
        <v/>
      </c>
      <c r="L42" s="176" t="str">
        <f>IF(NOT(A42=""),Activity_Report!M41,"")</f>
        <v/>
      </c>
      <c r="M42" s="152"/>
    </row>
    <row r="43" spans="1:13" s="68" customFormat="1" ht="13.8" customHeight="1" x14ac:dyDescent="0.3">
      <c r="A43" s="179" t="str">
        <f>CollectionForm!C29</f>
        <v/>
      </c>
      <c r="B43" s="176" t="str">
        <f>IF(NOT(A43=""),CommunityService!B20,"")</f>
        <v/>
      </c>
      <c r="C43" s="518" t="str">
        <f>IF(NOT(A43=""),CommunityService!M20,"")</f>
        <v/>
      </c>
      <c r="D43" s="518"/>
      <c r="E43" s="518"/>
      <c r="F43" s="518"/>
      <c r="G43" s="182" t="str">
        <f>IF(NOT(A43=""),Networking_Communications!L27,"")</f>
        <v/>
      </c>
      <c r="H43" s="177" t="str">
        <f>Activity_Report!H42</f>
        <v/>
      </c>
      <c r="I43" s="516" t="str">
        <f>IF(NOT(A43=""),"#"&amp;Activity_Report!J42,"")</f>
        <v/>
      </c>
      <c r="J43" s="517"/>
      <c r="K43" s="408" t="str">
        <f>IF(Activity_Report!K42="y",Activity_Report!K42,"")</f>
        <v/>
      </c>
      <c r="L43" s="176" t="str">
        <f>IF(NOT(A43=""),Activity_Report!M42,"")</f>
        <v/>
      </c>
      <c r="M43" s="152"/>
    </row>
    <row r="44" spans="1:13" s="68" customFormat="1" ht="13.8" customHeight="1" x14ac:dyDescent="0.3">
      <c r="A44" s="179" t="str">
        <f>CollectionForm!C30</f>
        <v/>
      </c>
      <c r="B44" s="176" t="str">
        <f>IF(NOT(A44=""),CommunityService!B21,"")</f>
        <v/>
      </c>
      <c r="C44" s="518" t="str">
        <f>IF(NOT(A44=""),CommunityService!M21,"")</f>
        <v/>
      </c>
      <c r="D44" s="518"/>
      <c r="E44" s="518"/>
      <c r="F44" s="518"/>
      <c r="G44" s="182" t="str">
        <f>IF(NOT(A44=""),Networking_Communications!L28,"")</f>
        <v/>
      </c>
      <c r="H44" s="177" t="str">
        <f>Activity_Report!H43</f>
        <v/>
      </c>
      <c r="I44" s="516" t="str">
        <f>IF(NOT(A44=""),"#"&amp;Activity_Report!J43,"")</f>
        <v/>
      </c>
      <c r="J44" s="517"/>
      <c r="K44" s="408" t="str">
        <f>IF(Activity_Report!K43="y",Activity_Report!K43,"")</f>
        <v/>
      </c>
      <c r="L44" s="176" t="str">
        <f>IF(NOT(A44=""),Activity_Report!M43,"")</f>
        <v/>
      </c>
      <c r="M44" s="152"/>
    </row>
    <row r="45" spans="1:13" s="68" customFormat="1" ht="13.8" customHeight="1" x14ac:dyDescent="0.3">
      <c r="A45" s="179" t="str">
        <f>CollectionForm!C31</f>
        <v/>
      </c>
      <c r="B45" s="176" t="str">
        <f>IF(NOT(A45=""),CommunityService!B22,"")</f>
        <v/>
      </c>
      <c r="C45" s="518" t="str">
        <f>IF(NOT(A45=""),CommunityService!M22,"")</f>
        <v/>
      </c>
      <c r="D45" s="518"/>
      <c r="E45" s="518"/>
      <c r="F45" s="518"/>
      <c r="G45" s="182" t="str">
        <f>IF(NOT(A45=""),Networking_Communications!L34,"")</f>
        <v/>
      </c>
      <c r="H45" s="177" t="str">
        <f>Activity_Report!H44</f>
        <v/>
      </c>
      <c r="I45" s="516" t="str">
        <f>IF(NOT(A45=""),"#"&amp;Activity_Report!J44,"")</f>
        <v/>
      </c>
      <c r="J45" s="517"/>
      <c r="K45" s="408" t="str">
        <f>IF(Activity_Report!K44="y",Activity_Report!K44,"")</f>
        <v/>
      </c>
      <c r="L45" s="176" t="str">
        <f>IF(NOT(A45=""),Activity_Report!M44,"")</f>
        <v/>
      </c>
      <c r="M45" s="152"/>
    </row>
    <row r="46" spans="1:13" s="68" customFormat="1" ht="13.8" customHeight="1" x14ac:dyDescent="0.3">
      <c r="A46" s="179" t="str">
        <f>CollectionForm!C32</f>
        <v/>
      </c>
      <c r="B46" s="176" t="str">
        <f>IF(NOT(A46=""),CommunityService!B23,"")</f>
        <v/>
      </c>
      <c r="C46" s="518" t="str">
        <f>IF(NOT(A46=""),CommunityService!M23,"")</f>
        <v/>
      </c>
      <c r="D46" s="518"/>
      <c r="E46" s="518"/>
      <c r="F46" s="518"/>
      <c r="G46" s="182" t="str">
        <f>IF(NOT(A46=""),Networking_Communications!L35,"")</f>
        <v/>
      </c>
      <c r="H46" s="177" t="str">
        <f>Activity_Report!H45</f>
        <v/>
      </c>
      <c r="I46" s="516" t="str">
        <f>IF(NOT(A46=""),"#"&amp;Activity_Report!J45,"")</f>
        <v/>
      </c>
      <c r="J46" s="517"/>
      <c r="K46" s="408" t="str">
        <f>IF(Activity_Report!K45="y",Activity_Report!K45,"")</f>
        <v/>
      </c>
      <c r="L46" s="198" t="str">
        <f>IF(NOT(A46=""),Activity_Report!M45,"")</f>
        <v/>
      </c>
      <c r="M46" s="152"/>
    </row>
    <row r="47" spans="1:13" s="68" customFormat="1" ht="13.8" customHeight="1" x14ac:dyDescent="0.3">
      <c r="A47" s="179" t="str">
        <f>CollectionForm!C33</f>
        <v/>
      </c>
      <c r="B47" s="176" t="str">
        <f>IF(NOT(A47=""),CommunityService!B28,"")</f>
        <v/>
      </c>
      <c r="C47" s="518" t="str">
        <f>IF(NOT(A47=""),CommunityService!M28,"")</f>
        <v/>
      </c>
      <c r="D47" s="518"/>
      <c r="E47" s="518"/>
      <c r="F47" s="518"/>
      <c r="G47" s="182" t="str">
        <f>IF(NOT(A47=""),"0.0","")</f>
        <v/>
      </c>
      <c r="H47" s="200" t="str">
        <f>IF(NOT(A47=""),"0.0","")</f>
        <v/>
      </c>
      <c r="I47" s="516" t="str">
        <f>IF(NOT(A47=""),"#"&amp;Activity_Report!J46,"")</f>
        <v/>
      </c>
      <c r="J47" s="517"/>
      <c r="K47" s="408" t="str">
        <f>IF(Activity_Report!K46="y",Activity_Report!K46,"")</f>
        <v/>
      </c>
      <c r="L47" s="199" t="str">
        <f>IF(NOT(A47=""),Activity_Report!M46,"")</f>
        <v/>
      </c>
      <c r="M47" s="152"/>
    </row>
    <row r="48" spans="1:13" s="68" customFormat="1" ht="13.8" customHeight="1" x14ac:dyDescent="0.3">
      <c r="A48" s="179" t="str">
        <f>CollectionForm!C34</f>
        <v/>
      </c>
      <c r="B48" s="176" t="str">
        <f>IF(NOT(A48=""),CommunityService!B29,"")</f>
        <v/>
      </c>
      <c r="C48" s="518" t="str">
        <f>IF(NOT(A48=""),CommunityService!M29,"")</f>
        <v/>
      </c>
      <c r="D48" s="518"/>
      <c r="E48" s="518"/>
      <c r="F48" s="518"/>
      <c r="G48" s="182" t="str">
        <f>IF(NOT(A48=""),"0.0","")</f>
        <v/>
      </c>
      <c r="H48" s="200" t="str">
        <f>IF(NOT(A48=""),"0.0","")</f>
        <v/>
      </c>
      <c r="I48" s="516" t="str">
        <f>IF(NOT(A48=""),"#"&amp;Activity_Report!J47,"")</f>
        <v/>
      </c>
      <c r="J48" s="517"/>
      <c r="K48" s="408" t="str">
        <f>IF(Activity_Report!K47="y",Activity_Report!K47,"")</f>
        <v/>
      </c>
      <c r="L48" s="199" t="str">
        <f>IF(NOT(A48=""),Activity_Report!M47,"")</f>
        <v/>
      </c>
      <c r="M48" s="152"/>
    </row>
    <row r="49" spans="1:13" ht="21.6" customHeight="1" x14ac:dyDescent="0.3">
      <c r="A49" s="183" t="s">
        <v>156</v>
      </c>
      <c r="B49" s="151"/>
      <c r="C49" s="151"/>
      <c r="D49" s="151"/>
      <c r="E49" s="151"/>
      <c r="F49" s="151"/>
      <c r="G49" s="151"/>
      <c r="H49" s="181"/>
      <c r="I49" s="151"/>
      <c r="J49" s="190"/>
      <c r="K49" s="409"/>
      <c r="L49" s="151"/>
      <c r="M49" s="151"/>
    </row>
    <row r="50" spans="1:13" x14ac:dyDescent="0.3">
      <c r="A50" s="151"/>
      <c r="B50" s="369" t="str">
        <f>IF(NOT(Activity_Report!B49=""),Activity_Report!B49,"")</f>
        <v/>
      </c>
      <c r="C50" s="529" t="str">
        <f>IF(NOT(Activity_Report!C49=""),Activity_Report!C49,"")</f>
        <v/>
      </c>
      <c r="D50" s="530"/>
      <c r="E50" s="530"/>
      <c r="F50" s="530"/>
      <c r="G50" s="530"/>
      <c r="H50" s="530"/>
      <c r="I50" s="530"/>
      <c r="J50" s="530"/>
      <c r="K50" s="530"/>
      <c r="L50" s="531"/>
      <c r="M50" s="151"/>
    </row>
    <row r="51" spans="1:13" x14ac:dyDescent="0.3">
      <c r="A51" s="151"/>
      <c r="B51" s="369" t="str">
        <f>IF(NOT(Activity_Report!B50=""),Activity_Report!B50,"")</f>
        <v/>
      </c>
      <c r="C51" s="529" t="str">
        <f>IF(NOT(Activity_Report!C50=""),Activity_Report!C50,"")</f>
        <v/>
      </c>
      <c r="D51" s="530"/>
      <c r="E51" s="530"/>
      <c r="F51" s="530"/>
      <c r="G51" s="530"/>
      <c r="H51" s="530"/>
      <c r="I51" s="530"/>
      <c r="J51" s="530"/>
      <c r="K51" s="530"/>
      <c r="L51" s="531"/>
      <c r="M51" s="151"/>
    </row>
    <row r="52" spans="1:13" x14ac:dyDescent="0.3">
      <c r="A52" s="151"/>
      <c r="B52" s="369" t="str">
        <f>IF(NOT(Activity_Report!B51=""),Activity_Report!B51,"")</f>
        <v/>
      </c>
      <c r="C52" s="529" t="str">
        <f>IF(NOT(Activity_Report!C51=""),Activity_Report!C51,"")</f>
        <v/>
      </c>
      <c r="D52" s="530"/>
      <c r="E52" s="530"/>
      <c r="F52" s="530"/>
      <c r="G52" s="530"/>
      <c r="H52" s="530"/>
      <c r="I52" s="530"/>
      <c r="J52" s="530"/>
      <c r="K52" s="530"/>
      <c r="L52" s="531"/>
      <c r="M52" s="151"/>
    </row>
    <row r="53" spans="1:13" x14ac:dyDescent="0.3">
      <c r="A53" s="151"/>
      <c r="B53" s="369" t="str">
        <f>IF(NOT(Activity_Report!B52=""),Activity_Report!B52,"")</f>
        <v/>
      </c>
      <c r="C53" s="529" t="str">
        <f>IF(NOT(Activity_Report!C52=""),Activity_Report!C52,"")</f>
        <v/>
      </c>
      <c r="D53" s="530"/>
      <c r="E53" s="530"/>
      <c r="F53" s="530"/>
      <c r="G53" s="530"/>
      <c r="H53" s="530"/>
      <c r="I53" s="530"/>
      <c r="J53" s="530"/>
      <c r="K53" s="530"/>
      <c r="L53" s="531"/>
      <c r="M53" s="151"/>
    </row>
    <row r="54" spans="1:13" ht="14.4" thickBot="1" x14ac:dyDescent="0.35">
      <c r="A54" s="151"/>
      <c r="B54" s="370" t="str">
        <f>IF(NOT(Activity_Report!B53=""),Activity_Report!B53,"")</f>
        <v/>
      </c>
      <c r="C54" s="532" t="str">
        <f>IF(NOT(Activity_Report!C53=""),Activity_Report!C53,"")</f>
        <v/>
      </c>
      <c r="D54" s="533"/>
      <c r="E54" s="533"/>
      <c r="F54" s="533"/>
      <c r="G54" s="533"/>
      <c r="H54" s="533"/>
      <c r="I54" s="533"/>
      <c r="J54" s="533"/>
      <c r="K54" s="533"/>
      <c r="L54" s="534"/>
      <c r="M54" s="151"/>
    </row>
    <row r="55" spans="1:13" ht="29.55" customHeight="1" x14ac:dyDescent="0.3">
      <c r="A55" s="523" t="s">
        <v>271</v>
      </c>
      <c r="B55" s="524"/>
      <c r="C55" s="524"/>
      <c r="D55" s="524"/>
      <c r="E55" s="524"/>
      <c r="F55" s="524"/>
      <c r="G55" s="524"/>
      <c r="H55" s="524"/>
      <c r="I55" s="524"/>
      <c r="J55" s="524"/>
      <c r="K55" s="524"/>
      <c r="L55" s="525"/>
      <c r="M55" s="151"/>
    </row>
    <row r="56" spans="1:13" x14ac:dyDescent="0.3">
      <c r="A56" s="335"/>
      <c r="B56" s="371"/>
      <c r="C56" s="519"/>
      <c r="D56" s="519"/>
      <c r="E56" s="519"/>
      <c r="F56" s="519"/>
      <c r="G56" s="519"/>
      <c r="H56" s="519"/>
      <c r="I56" s="519"/>
      <c r="J56" s="519"/>
      <c r="K56" s="519"/>
      <c r="L56" s="520"/>
      <c r="M56" s="151"/>
    </row>
    <row r="57" spans="1:13" x14ac:dyDescent="0.3">
      <c r="A57" s="335"/>
      <c r="B57" s="371"/>
      <c r="C57" s="519"/>
      <c r="D57" s="519"/>
      <c r="E57" s="519"/>
      <c r="F57" s="519"/>
      <c r="G57" s="519"/>
      <c r="H57" s="519"/>
      <c r="I57" s="519"/>
      <c r="J57" s="519"/>
      <c r="K57" s="519"/>
      <c r="L57" s="520"/>
      <c r="M57" s="151"/>
    </row>
    <row r="58" spans="1:13" x14ac:dyDescent="0.3">
      <c r="A58" s="335"/>
      <c r="B58" s="371"/>
      <c r="C58" s="519"/>
      <c r="D58" s="519"/>
      <c r="E58" s="519"/>
      <c r="F58" s="519"/>
      <c r="G58" s="519"/>
      <c r="H58" s="519"/>
      <c r="I58" s="519"/>
      <c r="J58" s="519"/>
      <c r="K58" s="519"/>
      <c r="L58" s="520"/>
      <c r="M58" s="151"/>
    </row>
    <row r="59" spans="1:13" x14ac:dyDescent="0.3">
      <c r="A59" s="335"/>
      <c r="B59" s="371"/>
      <c r="C59" s="519"/>
      <c r="D59" s="519"/>
      <c r="E59" s="519"/>
      <c r="F59" s="519"/>
      <c r="G59" s="519"/>
      <c r="H59" s="519"/>
      <c r="I59" s="519"/>
      <c r="J59" s="519"/>
      <c r="K59" s="519"/>
      <c r="L59" s="520"/>
      <c r="M59" s="151"/>
    </row>
    <row r="60" spans="1:13" ht="14.4" thickBot="1" x14ac:dyDescent="0.35">
      <c r="A60" s="336"/>
      <c r="B60" s="372"/>
      <c r="C60" s="521"/>
      <c r="D60" s="521"/>
      <c r="E60" s="521"/>
      <c r="F60" s="521"/>
      <c r="G60" s="521"/>
      <c r="H60" s="521"/>
      <c r="I60" s="521"/>
      <c r="J60" s="521"/>
      <c r="K60" s="521"/>
      <c r="L60" s="522"/>
      <c r="M60" s="151"/>
    </row>
    <row r="61" spans="1:13" x14ac:dyDescent="0.3">
      <c r="A61" s="151"/>
      <c r="B61" s="151"/>
      <c r="C61" s="151"/>
      <c r="D61" s="151"/>
      <c r="E61" s="151"/>
      <c r="F61" s="151"/>
      <c r="G61" s="151"/>
      <c r="H61" s="181"/>
      <c r="I61" s="151"/>
      <c r="J61" s="190"/>
      <c r="K61" s="409"/>
      <c r="L61" s="151"/>
      <c r="M61" s="151"/>
    </row>
  </sheetData>
  <sheetProtection algorithmName="SHA-512" hashValue="abC6bJYUuGaSKxc0bl0+ouS8gC8DSPwK27INKMCCY4Wj9J7cgGW8lDa9wQv12UPTcuDHBwjLNGxT2clx9DJsrQ==" saltValue="m1PZIfkgBBflaUjgODpChw==" spinCount="100000" sheet="1" formatRows="0" selectLockedCells="1"/>
  <mergeCells count="82">
    <mergeCell ref="A3:C3"/>
    <mergeCell ref="C59:L59"/>
    <mergeCell ref="C47:F47"/>
    <mergeCell ref="I47:J47"/>
    <mergeCell ref="C48:F48"/>
    <mergeCell ref="I48:J48"/>
    <mergeCell ref="C50:L50"/>
    <mergeCell ref="C51:L51"/>
    <mergeCell ref="C52:L52"/>
    <mergeCell ref="C53:L53"/>
    <mergeCell ref="C54:L54"/>
    <mergeCell ref="G10:H10"/>
    <mergeCell ref="L10:L11"/>
    <mergeCell ref="E2:I7"/>
    <mergeCell ref="C25:F25"/>
    <mergeCell ref="C13:F13"/>
    <mergeCell ref="C14:F14"/>
    <mergeCell ref="C15:F15"/>
    <mergeCell ref="C16:F16"/>
    <mergeCell ref="C17:F17"/>
    <mergeCell ref="C18:F18"/>
    <mergeCell ref="C19:F19"/>
    <mergeCell ref="C20:F20"/>
    <mergeCell ref="C22:F22"/>
    <mergeCell ref="C23:F23"/>
    <mergeCell ref="C39:F39"/>
    <mergeCell ref="C26:F26"/>
    <mergeCell ref="C27:F27"/>
    <mergeCell ref="C29:F29"/>
    <mergeCell ref="C30:F30"/>
    <mergeCell ref="C31:F31"/>
    <mergeCell ref="C32:F32"/>
    <mergeCell ref="C33:F33"/>
    <mergeCell ref="C34:F34"/>
    <mergeCell ref="C35:F35"/>
    <mergeCell ref="C36:F36"/>
    <mergeCell ref="I13:J13"/>
    <mergeCell ref="I14:J14"/>
    <mergeCell ref="I15:J15"/>
    <mergeCell ref="I16:J16"/>
    <mergeCell ref="I17:J17"/>
    <mergeCell ref="C58:L58"/>
    <mergeCell ref="C60:L60"/>
    <mergeCell ref="C46:F46"/>
    <mergeCell ref="A55:L55"/>
    <mergeCell ref="C45:F45"/>
    <mergeCell ref="I45:J45"/>
    <mergeCell ref="I46:J46"/>
    <mergeCell ref="C56:L56"/>
    <mergeCell ref="C57:L57"/>
    <mergeCell ref="C43:F43"/>
    <mergeCell ref="C44:F44"/>
    <mergeCell ref="I22:J22"/>
    <mergeCell ref="I23:J23"/>
    <mergeCell ref="I24:J24"/>
    <mergeCell ref="I39:J39"/>
    <mergeCell ref="I40:J40"/>
    <mergeCell ref="C40:F40"/>
    <mergeCell ref="I41:J41"/>
    <mergeCell ref="I42:J42"/>
    <mergeCell ref="I43:J43"/>
    <mergeCell ref="I44:J44"/>
    <mergeCell ref="C41:F41"/>
    <mergeCell ref="C42:F42"/>
    <mergeCell ref="C24:F24"/>
    <mergeCell ref="C37:F37"/>
    <mergeCell ref="A4:B8"/>
    <mergeCell ref="I37:J37"/>
    <mergeCell ref="I25:J25"/>
    <mergeCell ref="I32:J32"/>
    <mergeCell ref="I33:J33"/>
    <mergeCell ref="I34:J34"/>
    <mergeCell ref="I35:J35"/>
    <mergeCell ref="I36:J36"/>
    <mergeCell ref="I26:J26"/>
    <mergeCell ref="I27:J27"/>
    <mergeCell ref="I29:J29"/>
    <mergeCell ref="I30:J30"/>
    <mergeCell ref="I31:J31"/>
    <mergeCell ref="I18:J18"/>
    <mergeCell ref="I19:J19"/>
    <mergeCell ref="I20:J20"/>
  </mergeCells>
  <conditionalFormatting sqref="I21:J21 I13:I20 I28:J28 I22:I27 I35:J38 I29:I34 J2:J7 I9:J12">
    <cfRule type="containsText" dxfId="17" priority="19" operator="containsText" text="number">
      <formula>NOT(ISERROR(SEARCH("number",I2)))</formula>
    </cfRule>
  </conditionalFormatting>
  <conditionalFormatting sqref="I39:I48">
    <cfRule type="containsText" dxfId="16" priority="9" operator="containsText" text="number">
      <formula>NOT(ISERROR(SEARCH("number",I39)))</formula>
    </cfRule>
  </conditionalFormatting>
  <conditionalFormatting sqref="I8:J8">
    <cfRule type="containsText" dxfId="15" priority="6" operator="containsText" text="number">
      <formula>NOT(ISERROR(SEARCH("number",I8)))</formula>
    </cfRule>
  </conditionalFormatting>
  <conditionalFormatting sqref="K13">
    <cfRule type="containsText" dxfId="14" priority="5" operator="containsText" text="y">
      <formula>NOT(ISERROR(SEARCH("y",K13)))</formula>
    </cfRule>
  </conditionalFormatting>
  <conditionalFormatting sqref="K14:K20">
    <cfRule type="containsText" dxfId="13" priority="4" operator="containsText" text="y">
      <formula>NOT(ISERROR(SEARCH("y",K14)))</formula>
    </cfRule>
  </conditionalFormatting>
  <conditionalFormatting sqref="K22:K27">
    <cfRule type="containsText" dxfId="12" priority="3" operator="containsText" text="y">
      <formula>NOT(ISERROR(SEARCH("y",K22)))</formula>
    </cfRule>
  </conditionalFormatting>
  <conditionalFormatting sqref="K29:K37">
    <cfRule type="containsText" dxfId="11" priority="2" operator="containsText" text="y">
      <formula>NOT(ISERROR(SEARCH("y",K29)))</formula>
    </cfRule>
  </conditionalFormatting>
  <conditionalFormatting sqref="K39:K48">
    <cfRule type="containsText" dxfId="10" priority="1" operator="containsText" text="y">
      <formula>NOT(ISERROR(SEARCH("y",K39)))</formula>
    </cfRule>
  </conditionalFormatting>
  <pageMargins left="0.23622047244094491" right="0.23622047244094491" top="0.74803149606299213" bottom="0.74803149606299213" header="0.31496062992125984" footer="0.31496062992125984"/>
  <pageSetup paperSize="9" orientation="landscape" r:id="rId1"/>
  <headerFooter>
    <oddFooter>&amp;L&amp;D&amp;CPage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282C531-98E5-4CCC-B9F2-8CF9E14F7C46}">
          <x14:formula1>
            <xm:f>Dropdown_lists!$J$9:$J$10</xm:f>
          </x14:formula1>
          <xm:sqref>A3:C3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068C1-C26C-4D3E-9511-4D1C8111331E}">
  <dimension ref="A1:G36"/>
  <sheetViews>
    <sheetView workbookViewId="0">
      <pane ySplit="1" topLeftCell="A22" activePane="bottomLeft" state="frozen"/>
      <selection pane="bottomLeft" activeCell="A35" sqref="A35"/>
    </sheetView>
  </sheetViews>
  <sheetFormatPr baseColWidth="10" defaultColWidth="11.5546875" defaultRowHeight="14.4" x14ac:dyDescent="0.3"/>
  <cols>
    <col min="1" max="1" width="56.5546875" style="219" customWidth="1"/>
    <col min="2" max="2" width="29.21875" style="90" customWidth="1"/>
    <col min="3" max="4" width="11.5546875" style="90"/>
    <col min="5" max="5" width="47.5546875" style="219" customWidth="1"/>
    <col min="6" max="6" width="24.5546875" style="90" customWidth="1"/>
    <col min="7" max="16384" width="11.5546875" style="90"/>
  </cols>
  <sheetData>
    <row r="1" spans="1:7" x14ac:dyDescent="0.3">
      <c r="A1" s="219" t="s">
        <v>285</v>
      </c>
      <c r="B1" s="90" t="s">
        <v>291</v>
      </c>
      <c r="C1" s="90" t="s">
        <v>287</v>
      </c>
      <c r="D1" s="90" t="s">
        <v>289</v>
      </c>
      <c r="E1" s="219" t="s">
        <v>286</v>
      </c>
      <c r="F1" s="90" t="s">
        <v>292</v>
      </c>
      <c r="G1" s="90" t="s">
        <v>295</v>
      </c>
    </row>
    <row r="2" spans="1:7" ht="57.6" x14ac:dyDescent="0.3">
      <c r="A2" s="219" t="s">
        <v>288</v>
      </c>
      <c r="B2" s="219" t="s">
        <v>293</v>
      </c>
      <c r="C2" s="345">
        <v>44435</v>
      </c>
      <c r="D2" s="90" t="s">
        <v>290</v>
      </c>
      <c r="E2" s="219" t="s">
        <v>294</v>
      </c>
      <c r="F2" s="345">
        <v>44435</v>
      </c>
      <c r="G2" s="90" t="s">
        <v>296</v>
      </c>
    </row>
    <row r="3" spans="1:7" ht="57.6" x14ac:dyDescent="0.3">
      <c r="A3" s="219" t="s">
        <v>301</v>
      </c>
      <c r="B3" s="90" t="s">
        <v>297</v>
      </c>
      <c r="C3" s="345">
        <v>44435</v>
      </c>
      <c r="D3" s="90" t="s">
        <v>298</v>
      </c>
      <c r="E3" s="219" t="s">
        <v>299</v>
      </c>
      <c r="F3" s="346" t="s">
        <v>300</v>
      </c>
      <c r="G3" s="90" t="s">
        <v>302</v>
      </c>
    </row>
    <row r="4" spans="1:7" x14ac:dyDescent="0.3">
      <c r="A4" s="219" t="s">
        <v>306</v>
      </c>
      <c r="B4" s="90" t="s">
        <v>303</v>
      </c>
      <c r="C4" s="345">
        <v>44435</v>
      </c>
      <c r="D4" s="90" t="s">
        <v>304</v>
      </c>
      <c r="E4" s="219" t="s">
        <v>305</v>
      </c>
      <c r="F4" s="345">
        <v>44435</v>
      </c>
      <c r="G4" s="90" t="s">
        <v>302</v>
      </c>
    </row>
    <row r="5" spans="1:7" ht="28.8" x14ac:dyDescent="0.3">
      <c r="A5" s="219" t="s">
        <v>307</v>
      </c>
      <c r="B5" s="90" t="s">
        <v>308</v>
      </c>
      <c r="C5" s="345">
        <v>44435</v>
      </c>
      <c r="D5" s="90" t="s">
        <v>298</v>
      </c>
      <c r="E5" s="219" t="s">
        <v>309</v>
      </c>
      <c r="F5" s="345">
        <v>44435</v>
      </c>
      <c r="G5" s="90" t="s">
        <v>302</v>
      </c>
    </row>
    <row r="6" spans="1:7" x14ac:dyDescent="0.3">
      <c r="A6" s="219" t="s">
        <v>310</v>
      </c>
      <c r="B6" s="90" t="s">
        <v>311</v>
      </c>
      <c r="C6" s="345">
        <v>44438</v>
      </c>
      <c r="D6" s="90" t="s">
        <v>290</v>
      </c>
      <c r="E6" s="219" t="s">
        <v>312</v>
      </c>
      <c r="F6" s="345">
        <v>44438</v>
      </c>
      <c r="G6" s="90" t="s">
        <v>302</v>
      </c>
    </row>
    <row r="7" spans="1:7" ht="28.8" x14ac:dyDescent="0.3">
      <c r="A7" s="219" t="s">
        <v>318</v>
      </c>
      <c r="B7" s="90" t="s">
        <v>319</v>
      </c>
      <c r="C7" s="345">
        <v>44438</v>
      </c>
      <c r="D7" s="90" t="s">
        <v>320</v>
      </c>
      <c r="E7" s="374" t="s">
        <v>346</v>
      </c>
      <c r="F7" s="345">
        <v>44439</v>
      </c>
      <c r="G7" s="90" t="s">
        <v>337</v>
      </c>
    </row>
    <row r="8" spans="1:7" ht="28.8" x14ac:dyDescent="0.3">
      <c r="A8" s="218" t="s">
        <v>321</v>
      </c>
      <c r="B8" s="90" t="s">
        <v>322</v>
      </c>
      <c r="C8" s="345">
        <v>44438</v>
      </c>
      <c r="D8" s="90" t="s">
        <v>320</v>
      </c>
      <c r="E8" s="219" t="s">
        <v>336</v>
      </c>
      <c r="F8" s="345">
        <v>44439</v>
      </c>
      <c r="G8" s="90" t="s">
        <v>337</v>
      </c>
    </row>
    <row r="9" spans="1:7" ht="28.8" x14ac:dyDescent="0.3">
      <c r="A9" s="218" t="s">
        <v>321</v>
      </c>
      <c r="B9" s="90" t="s">
        <v>322</v>
      </c>
      <c r="C9" s="345">
        <v>44441</v>
      </c>
      <c r="D9" s="90" t="s">
        <v>298</v>
      </c>
      <c r="E9" s="219" t="s">
        <v>389</v>
      </c>
      <c r="F9" s="345">
        <v>44445</v>
      </c>
      <c r="G9" s="90" t="s">
        <v>383</v>
      </c>
    </row>
    <row r="10" spans="1:7" ht="28.8" x14ac:dyDescent="0.3">
      <c r="A10" s="219" t="s">
        <v>323</v>
      </c>
      <c r="B10" s="90" t="s">
        <v>319</v>
      </c>
      <c r="C10" s="345">
        <v>44438</v>
      </c>
      <c r="D10" s="90" t="s">
        <v>320</v>
      </c>
      <c r="E10" s="219" t="s">
        <v>338</v>
      </c>
      <c r="F10" s="345">
        <v>44439</v>
      </c>
      <c r="G10" s="90" t="s">
        <v>337</v>
      </c>
    </row>
    <row r="11" spans="1:7" ht="28.8" x14ac:dyDescent="0.3">
      <c r="A11" s="218" t="s">
        <v>324</v>
      </c>
      <c r="B11" s="90" t="s">
        <v>319</v>
      </c>
      <c r="C11" s="345">
        <v>44438</v>
      </c>
      <c r="D11" s="90" t="s">
        <v>320</v>
      </c>
      <c r="E11" s="219" t="s">
        <v>339</v>
      </c>
      <c r="F11" s="345">
        <v>44439</v>
      </c>
      <c r="G11" s="90" t="s">
        <v>337</v>
      </c>
    </row>
    <row r="12" spans="1:7" ht="28.8" x14ac:dyDescent="0.3">
      <c r="A12" s="219" t="s">
        <v>325</v>
      </c>
      <c r="B12" s="90" t="s">
        <v>311</v>
      </c>
      <c r="C12" s="345">
        <v>44438</v>
      </c>
      <c r="D12" s="90" t="s">
        <v>320</v>
      </c>
      <c r="E12" s="219" t="s">
        <v>340</v>
      </c>
      <c r="F12" s="345">
        <v>44439</v>
      </c>
      <c r="G12" s="90" t="s">
        <v>337</v>
      </c>
    </row>
    <row r="13" spans="1:7" ht="43.2" x14ac:dyDescent="0.3">
      <c r="A13" s="219" t="s">
        <v>326</v>
      </c>
      <c r="B13" s="90" t="s">
        <v>297</v>
      </c>
      <c r="C13" s="345">
        <v>44438</v>
      </c>
      <c r="D13" s="90" t="s">
        <v>320</v>
      </c>
      <c r="E13" s="219" t="s">
        <v>344</v>
      </c>
      <c r="F13" s="345">
        <v>44439</v>
      </c>
      <c r="G13" s="90" t="s">
        <v>337</v>
      </c>
    </row>
    <row r="14" spans="1:7" ht="57.6" x14ac:dyDescent="0.3">
      <c r="A14" s="219" t="s">
        <v>327</v>
      </c>
      <c r="B14" s="90" t="s">
        <v>330</v>
      </c>
      <c r="C14" s="345">
        <v>44438</v>
      </c>
      <c r="D14" s="90" t="s">
        <v>320</v>
      </c>
      <c r="E14" s="249" t="s">
        <v>450</v>
      </c>
      <c r="F14" s="345">
        <v>44448</v>
      </c>
      <c r="G14" s="90" t="s">
        <v>420</v>
      </c>
    </row>
    <row r="15" spans="1:7" x14ac:dyDescent="0.3">
      <c r="A15" s="219" t="s">
        <v>397</v>
      </c>
      <c r="B15" s="90" t="s">
        <v>260</v>
      </c>
      <c r="C15" s="345">
        <v>44445</v>
      </c>
      <c r="D15" s="90" t="s">
        <v>398</v>
      </c>
      <c r="E15" s="249" t="s">
        <v>399</v>
      </c>
      <c r="F15" s="345">
        <v>44447</v>
      </c>
      <c r="G15" s="90" t="s">
        <v>420</v>
      </c>
    </row>
    <row r="16" spans="1:7" ht="86.4" x14ac:dyDescent="0.3">
      <c r="A16" s="219" t="s">
        <v>328</v>
      </c>
      <c r="B16" s="90" t="s">
        <v>331</v>
      </c>
      <c r="C16" s="345">
        <v>44438</v>
      </c>
      <c r="D16" s="90" t="s">
        <v>320</v>
      </c>
      <c r="E16" s="219" t="s">
        <v>345</v>
      </c>
      <c r="F16" s="345">
        <v>44439</v>
      </c>
      <c r="G16" s="90" t="s">
        <v>337</v>
      </c>
    </row>
    <row r="17" spans="1:7" ht="129.6" x14ac:dyDescent="0.3">
      <c r="A17" s="218" t="s">
        <v>329</v>
      </c>
      <c r="B17" s="90" t="s">
        <v>332</v>
      </c>
      <c r="C17" s="345">
        <v>44438</v>
      </c>
      <c r="D17" s="90" t="s">
        <v>320</v>
      </c>
      <c r="E17" s="352" t="s">
        <v>421</v>
      </c>
    </row>
    <row r="18" spans="1:7" x14ac:dyDescent="0.3">
      <c r="A18" s="219" t="s">
        <v>352</v>
      </c>
      <c r="B18" s="90" t="s">
        <v>322</v>
      </c>
      <c r="C18" s="345">
        <v>44439</v>
      </c>
      <c r="D18" s="90" t="s">
        <v>298</v>
      </c>
      <c r="E18" s="219" t="s">
        <v>353</v>
      </c>
      <c r="F18" s="345">
        <v>44441</v>
      </c>
      <c r="G18" s="90" t="s">
        <v>368</v>
      </c>
    </row>
    <row r="19" spans="1:7" x14ac:dyDescent="0.3">
      <c r="A19" s="219" t="s">
        <v>354</v>
      </c>
      <c r="B19" s="90" t="s">
        <v>355</v>
      </c>
      <c r="C19" s="345">
        <v>44441</v>
      </c>
      <c r="D19" s="90" t="s">
        <v>298</v>
      </c>
      <c r="E19" s="249" t="s">
        <v>369</v>
      </c>
      <c r="F19" s="345">
        <v>44448</v>
      </c>
      <c r="G19" s="90" t="s">
        <v>420</v>
      </c>
    </row>
    <row r="20" spans="1:7" ht="28.8" x14ac:dyDescent="0.3">
      <c r="A20" s="219" t="s">
        <v>366</v>
      </c>
      <c r="B20" s="90" t="s">
        <v>311</v>
      </c>
      <c r="C20" s="345">
        <v>44441</v>
      </c>
      <c r="D20" s="90" t="s">
        <v>298</v>
      </c>
      <c r="E20" s="219" t="s">
        <v>367</v>
      </c>
      <c r="F20" s="345">
        <v>44441</v>
      </c>
      <c r="G20" s="90" t="s">
        <v>368</v>
      </c>
    </row>
    <row r="21" spans="1:7" x14ac:dyDescent="0.3">
      <c r="A21" s="219" t="s">
        <v>370</v>
      </c>
      <c r="B21" s="90" t="s">
        <v>322</v>
      </c>
      <c r="C21" s="345">
        <v>44441</v>
      </c>
      <c r="D21" s="90" t="s">
        <v>298</v>
      </c>
      <c r="F21" s="345">
        <v>44441</v>
      </c>
      <c r="G21" s="90" t="s">
        <v>368</v>
      </c>
    </row>
    <row r="22" spans="1:7" x14ac:dyDescent="0.3">
      <c r="A22" s="219" t="s">
        <v>386</v>
      </c>
      <c r="B22" s="90" t="s">
        <v>387</v>
      </c>
      <c r="C22" s="345">
        <v>44445</v>
      </c>
      <c r="D22" s="90" t="s">
        <v>298</v>
      </c>
      <c r="F22" s="345">
        <v>44445</v>
      </c>
      <c r="G22" s="90" t="s">
        <v>383</v>
      </c>
    </row>
    <row r="23" spans="1:7" x14ac:dyDescent="0.3">
      <c r="A23" s="219" t="s">
        <v>384</v>
      </c>
      <c r="B23" s="90" t="s">
        <v>322</v>
      </c>
      <c r="C23" s="345">
        <v>44445</v>
      </c>
      <c r="D23" s="90" t="s">
        <v>298</v>
      </c>
      <c r="F23" s="345">
        <v>44445</v>
      </c>
      <c r="G23" s="90" t="s">
        <v>383</v>
      </c>
    </row>
    <row r="24" spans="1:7" ht="28.8" x14ac:dyDescent="0.3">
      <c r="A24" s="219" t="s">
        <v>371</v>
      </c>
      <c r="B24" s="90" t="s">
        <v>322</v>
      </c>
      <c r="C24" s="345">
        <v>44441</v>
      </c>
      <c r="D24" s="90" t="s">
        <v>298</v>
      </c>
      <c r="E24" s="219" t="s">
        <v>372</v>
      </c>
      <c r="F24" s="345">
        <v>44441</v>
      </c>
      <c r="G24" s="90" t="s">
        <v>368</v>
      </c>
    </row>
    <row r="25" spans="1:7" x14ac:dyDescent="0.3">
      <c r="A25" s="219" t="s">
        <v>373</v>
      </c>
      <c r="B25" s="90" t="s">
        <v>374</v>
      </c>
      <c r="C25" s="345">
        <v>44441</v>
      </c>
      <c r="D25" s="90" t="s">
        <v>298</v>
      </c>
      <c r="F25" s="345">
        <v>44445</v>
      </c>
      <c r="G25" s="90" t="s">
        <v>383</v>
      </c>
    </row>
    <row r="26" spans="1:7" x14ac:dyDescent="0.3">
      <c r="A26" s="219" t="s">
        <v>375</v>
      </c>
      <c r="B26" s="90" t="s">
        <v>331</v>
      </c>
      <c r="C26" s="345">
        <v>44441</v>
      </c>
      <c r="D26" s="90" t="s">
        <v>298</v>
      </c>
      <c r="F26" s="345">
        <v>44445</v>
      </c>
      <c r="G26" s="90" t="s">
        <v>383</v>
      </c>
    </row>
    <row r="27" spans="1:7" ht="28.8" x14ac:dyDescent="0.3">
      <c r="A27" s="219" t="s">
        <v>376</v>
      </c>
      <c r="B27" s="90" t="s">
        <v>351</v>
      </c>
      <c r="C27" s="345">
        <v>44445</v>
      </c>
      <c r="D27" s="90" t="s">
        <v>298</v>
      </c>
      <c r="E27" s="219" t="s">
        <v>377</v>
      </c>
      <c r="F27" s="345">
        <v>44445</v>
      </c>
      <c r="G27" s="90" t="s">
        <v>383</v>
      </c>
    </row>
    <row r="28" spans="1:7" ht="43.2" x14ac:dyDescent="0.3">
      <c r="A28" s="219" t="s">
        <v>390</v>
      </c>
      <c r="B28" s="90" t="s">
        <v>391</v>
      </c>
      <c r="C28" s="345">
        <v>44445</v>
      </c>
      <c r="D28" s="90" t="s">
        <v>298</v>
      </c>
      <c r="E28" s="249" t="s">
        <v>415</v>
      </c>
      <c r="F28" s="345">
        <v>44446</v>
      </c>
      <c r="G28" s="90" t="s">
        <v>414</v>
      </c>
    </row>
    <row r="29" spans="1:7" ht="28.8" x14ac:dyDescent="0.3">
      <c r="A29" s="218" t="s">
        <v>393</v>
      </c>
      <c r="B29" s="90" t="s">
        <v>394</v>
      </c>
      <c r="C29" s="345">
        <v>44439</v>
      </c>
      <c r="D29" s="90" t="s">
        <v>395</v>
      </c>
      <c r="E29" s="219" t="s">
        <v>401</v>
      </c>
      <c r="F29" s="345">
        <v>44445</v>
      </c>
      <c r="G29" s="90" t="s">
        <v>383</v>
      </c>
    </row>
    <row r="30" spans="1:7" ht="28.8" x14ac:dyDescent="0.3">
      <c r="A30" s="219" t="s">
        <v>396</v>
      </c>
      <c r="B30" s="90" t="s">
        <v>322</v>
      </c>
      <c r="C30" s="345">
        <v>44445</v>
      </c>
      <c r="D30" s="90" t="s">
        <v>298</v>
      </c>
      <c r="E30" s="249" t="s">
        <v>453</v>
      </c>
      <c r="F30" s="345">
        <v>44448</v>
      </c>
      <c r="G30" s="90" t="s">
        <v>420</v>
      </c>
    </row>
    <row r="31" spans="1:7" ht="28.8" x14ac:dyDescent="0.3">
      <c r="A31" s="219" t="s">
        <v>402</v>
      </c>
      <c r="B31" s="90" t="s">
        <v>319</v>
      </c>
      <c r="C31" s="345">
        <v>44441</v>
      </c>
      <c r="D31" s="90" t="s">
        <v>403</v>
      </c>
      <c r="E31" s="219" t="s">
        <v>404</v>
      </c>
      <c r="F31" s="345">
        <v>44448</v>
      </c>
      <c r="G31" s="90" t="s">
        <v>420</v>
      </c>
    </row>
    <row r="32" spans="1:7" x14ac:dyDescent="0.3">
      <c r="A32" s="219" t="s">
        <v>458</v>
      </c>
      <c r="B32" s="90" t="s">
        <v>459</v>
      </c>
      <c r="C32" s="345">
        <v>44449</v>
      </c>
      <c r="D32" s="90" t="s">
        <v>298</v>
      </c>
      <c r="E32" s="219" t="s">
        <v>460</v>
      </c>
      <c r="F32" s="345">
        <v>44449</v>
      </c>
      <c r="G32" s="90" t="s">
        <v>461</v>
      </c>
    </row>
    <row r="33" spans="1:7" x14ac:dyDescent="0.3">
      <c r="A33" s="219" t="s">
        <v>0</v>
      </c>
      <c r="C33" s="345">
        <v>44516</v>
      </c>
      <c r="F33" s="351">
        <v>44582</v>
      </c>
      <c r="G33" s="91" t="s">
        <v>471</v>
      </c>
    </row>
    <row r="34" spans="1:7" x14ac:dyDescent="0.3">
      <c r="A34" s="219" t="s">
        <v>472</v>
      </c>
      <c r="B34" s="90" t="s">
        <v>459</v>
      </c>
      <c r="C34" s="351">
        <v>44592</v>
      </c>
      <c r="D34" s="90" t="s">
        <v>298</v>
      </c>
      <c r="E34" s="219" t="s">
        <v>372</v>
      </c>
      <c r="F34" s="351">
        <v>44592</v>
      </c>
      <c r="G34" s="91" t="s">
        <v>471</v>
      </c>
    </row>
    <row r="35" spans="1:7" x14ac:dyDescent="0.3">
      <c r="A35" s="219" t="s">
        <v>1</v>
      </c>
      <c r="B35" s="90" t="s">
        <v>475</v>
      </c>
    </row>
    <row r="36" spans="1:7" x14ac:dyDescent="0.3">
      <c r="A36" s="219" t="s">
        <v>1</v>
      </c>
      <c r="B36" s="90" t="s">
        <v>476</v>
      </c>
    </row>
  </sheetData>
  <conditionalFormatting sqref="F1:F10 F14:F15 F17:F20 F23:F24 F26 F28:F30 F32:F1048576">
    <cfRule type="cellIs" dxfId="9" priority="11" operator="equal">
      <formula>""</formula>
    </cfRule>
  </conditionalFormatting>
  <conditionalFormatting sqref="F11">
    <cfRule type="cellIs" dxfId="8" priority="10" operator="equal">
      <formula>""</formula>
    </cfRule>
  </conditionalFormatting>
  <conditionalFormatting sqref="F12">
    <cfRule type="cellIs" dxfId="7" priority="9" operator="equal">
      <formula>""</formula>
    </cfRule>
  </conditionalFormatting>
  <conditionalFormatting sqref="F13">
    <cfRule type="cellIs" dxfId="6" priority="8" operator="equal">
      <formula>""</formula>
    </cfRule>
  </conditionalFormatting>
  <conditionalFormatting sqref="F16">
    <cfRule type="cellIs" dxfId="5" priority="7" operator="equal">
      <formula>""</formula>
    </cfRule>
  </conditionalFormatting>
  <conditionalFormatting sqref="F27">
    <cfRule type="cellIs" dxfId="4" priority="2" operator="equal">
      <formula>""</formula>
    </cfRule>
  </conditionalFormatting>
  <conditionalFormatting sqref="F22">
    <cfRule type="cellIs" dxfId="3" priority="5" operator="equal">
      <formula>""</formula>
    </cfRule>
  </conditionalFormatting>
  <conditionalFormatting sqref="F21">
    <cfRule type="cellIs" dxfId="2" priority="4" operator="equal">
      <formula>""</formula>
    </cfRule>
  </conditionalFormatting>
  <conditionalFormatting sqref="F25">
    <cfRule type="cellIs" dxfId="1" priority="3" operator="equal">
      <formula>""</formula>
    </cfRule>
  </conditionalFormatting>
  <conditionalFormatting sqref="F31">
    <cfRule type="cellIs" dxfId="0" priority="1" operator="equal">
      <formula>""</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3</vt:i4>
      </vt:variant>
    </vt:vector>
  </HeadingPairs>
  <TitlesOfParts>
    <vt:vector size="16" baseType="lpstr">
      <vt:lpstr>Readme</vt:lpstr>
      <vt:lpstr>Points_Catalogue</vt:lpstr>
      <vt:lpstr>Training</vt:lpstr>
      <vt:lpstr>Publications</vt:lpstr>
      <vt:lpstr>Networking_Communications</vt:lpstr>
      <vt:lpstr>CommunityService</vt:lpstr>
      <vt:lpstr>Activity_Report</vt:lpstr>
      <vt:lpstr>Print_Form</vt:lpstr>
      <vt:lpstr>Corrections</vt:lpstr>
      <vt:lpstr>Dropdown_lists</vt:lpstr>
      <vt:lpstr>CollectionForm</vt:lpstr>
      <vt:lpstr>ExportForm</vt:lpstr>
      <vt:lpstr>ExportForm_readme</vt:lpstr>
      <vt:lpstr>Activity_Report!Drucktitel</vt:lpstr>
      <vt:lpstr>Networking_Communications!Drucktitel</vt:lpstr>
      <vt:lpstr>Print_Form!Drucktitel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dc:creator>
  <cp:lastModifiedBy>Karin Boessenkool</cp:lastModifiedBy>
  <cp:lastPrinted>2021-11-16T17:02:26Z</cp:lastPrinted>
  <dcterms:created xsi:type="dcterms:W3CDTF">2020-03-25T10:10:03Z</dcterms:created>
  <dcterms:modified xsi:type="dcterms:W3CDTF">2022-01-31T16:41:53Z</dcterms:modified>
</cp:coreProperties>
</file>